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Salamouna\"/>
    </mc:Choice>
  </mc:AlternateContent>
  <bookViews>
    <workbookView xWindow="0" yWindow="0" windowWidth="17280" windowHeight="9084"/>
  </bookViews>
  <sheets>
    <sheet name="Rekapitulace stavby" sheetId="1" r:id="rId1"/>
    <sheet name="1 - SO 101 Místní komunikace" sheetId="2" r:id="rId2"/>
    <sheet name="2 - SO 401 Veřejné osvětlení" sheetId="3" r:id="rId3"/>
  </sheets>
  <definedNames>
    <definedName name="_xlnm._FilterDatabase" localSheetId="1" hidden="1">'1 - SO 101 Místní komunikace'!$C$135:$K$370</definedName>
    <definedName name="_xlnm._FilterDatabase" localSheetId="2" hidden="1">'2 - SO 401 Veřejné osvětlení'!$C$125:$K$127</definedName>
    <definedName name="_xlnm.Print_Titles" localSheetId="1">'1 - SO 101 Místní komunikace'!$135:$135</definedName>
    <definedName name="_xlnm.Print_Titles" localSheetId="2">'2 - SO 401 Veřejné osvětlení'!$125:$125</definedName>
    <definedName name="_xlnm.Print_Titles" localSheetId="0">'Rekapitulace stavby'!$92:$92</definedName>
    <definedName name="_xlnm.Print_Area" localSheetId="1">'1 - SO 101 Místní komunikace'!$C$4:$J$76,'1 - SO 101 Místní komunikace'!$C$82:$J$117,'1 - SO 101 Místní komunikace'!$C$123:$K$370</definedName>
    <definedName name="_xlnm.Print_Area" localSheetId="2">'2 - SO 401 Veřejné osvětlení'!$C$4:$J$76,'2 - SO 401 Veřejné osvětlení'!$C$82:$J$107,'2 - SO 401 Veřejné osvětlení'!$C$113:$K$127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9" i="3" l="1"/>
  <c r="J38" i="3"/>
  <c r="AY96" i="1" s="1"/>
  <c r="J37" i="3"/>
  <c r="AX96" i="1" s="1"/>
  <c r="BI127" i="3"/>
  <c r="BH127" i="3"/>
  <c r="BG127" i="3"/>
  <c r="BF127" i="3"/>
  <c r="T127" i="3"/>
  <c r="T126" i="3" s="1"/>
  <c r="R127" i="3"/>
  <c r="R126" i="3" s="1"/>
  <c r="P127" i="3"/>
  <c r="P126" i="3" s="1"/>
  <c r="AU96" i="1" s="1"/>
  <c r="J123" i="3"/>
  <c r="J122" i="3"/>
  <c r="F122" i="3"/>
  <c r="F120" i="3"/>
  <c r="E118" i="3"/>
  <c r="BI105" i="3"/>
  <c r="BH105" i="3"/>
  <c r="BG105" i="3"/>
  <c r="BF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BI101" i="3"/>
  <c r="BH101" i="3"/>
  <c r="BG101" i="3"/>
  <c r="BF101" i="3"/>
  <c r="BE101" i="3"/>
  <c r="BI100" i="3"/>
  <c r="BH100" i="3"/>
  <c r="BG100" i="3"/>
  <c r="BF100" i="3"/>
  <c r="BE100" i="3"/>
  <c r="J92" i="3"/>
  <c r="J91" i="3"/>
  <c r="F91" i="3"/>
  <c r="F89" i="3"/>
  <c r="E87" i="3"/>
  <c r="J18" i="3"/>
  <c r="E18" i="3"/>
  <c r="F123" i="3"/>
  <c r="J17" i="3"/>
  <c r="J12" i="3"/>
  <c r="J120" i="3" s="1"/>
  <c r="E7" i="3"/>
  <c r="E116" i="3" s="1"/>
  <c r="J39" i="2"/>
  <c r="J38" i="2"/>
  <c r="AY95" i="1"/>
  <c r="J37" i="2"/>
  <c r="AX95" i="1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T365" i="2" s="1"/>
  <c r="R366" i="2"/>
  <c r="R365" i="2" s="1"/>
  <c r="P366" i="2"/>
  <c r="P365" i="2" s="1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BI115" i="2"/>
  <c r="BH115" i="2"/>
  <c r="BG115" i="2"/>
  <c r="BF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J92" i="2"/>
  <c r="J91" i="2"/>
  <c r="F91" i="2"/>
  <c r="F89" i="2"/>
  <c r="E87" i="2"/>
  <c r="J18" i="2"/>
  <c r="E18" i="2"/>
  <c r="F133" i="2" s="1"/>
  <c r="J17" i="2"/>
  <c r="J12" i="2"/>
  <c r="J130" i="2" s="1"/>
  <c r="E7" i="2"/>
  <c r="E126" i="2" s="1"/>
  <c r="L90" i="1"/>
  <c r="AM90" i="1"/>
  <c r="AM89" i="1"/>
  <c r="L89" i="1"/>
  <c r="AM87" i="1"/>
  <c r="L87" i="1"/>
  <c r="L85" i="1"/>
  <c r="L84" i="1"/>
  <c r="BK127" i="3"/>
  <c r="J127" i="3"/>
  <c r="BK370" i="2"/>
  <c r="J370" i="2"/>
  <c r="BK369" i="2"/>
  <c r="J369" i="2"/>
  <c r="BK368" i="2"/>
  <c r="J368" i="2"/>
  <c r="BK366" i="2"/>
  <c r="J366" i="2"/>
  <c r="BK364" i="2"/>
  <c r="J364" i="2"/>
  <c r="BK363" i="2"/>
  <c r="J363" i="2"/>
  <c r="BK362" i="2"/>
  <c r="J362" i="2"/>
  <c r="BK361" i="2"/>
  <c r="J361" i="2"/>
  <c r="BK358" i="2"/>
  <c r="J358" i="2"/>
  <c r="BK357" i="2"/>
  <c r="J357" i="2"/>
  <c r="BK353" i="2"/>
  <c r="J353" i="2"/>
  <c r="BK352" i="2"/>
  <c r="J352" i="2"/>
  <c r="BK351" i="2"/>
  <c r="J351" i="2"/>
  <c r="BK350" i="2"/>
  <c r="J350" i="2"/>
  <c r="BK349" i="2"/>
  <c r="J349" i="2"/>
  <c r="BK345" i="2"/>
  <c r="J345" i="2"/>
  <c r="BK344" i="2"/>
  <c r="J344" i="2"/>
  <c r="BK343" i="2"/>
  <c r="J343" i="2"/>
  <c r="BK342" i="2"/>
  <c r="J342" i="2"/>
  <c r="BK336" i="2"/>
  <c r="J336" i="2"/>
  <c r="BK335" i="2"/>
  <c r="J335" i="2"/>
  <c r="BK334" i="2"/>
  <c r="J334" i="2"/>
  <c r="BK328" i="2"/>
  <c r="J328" i="2"/>
  <c r="BK324" i="2"/>
  <c r="J324" i="2"/>
  <c r="BK320" i="2"/>
  <c r="J320" i="2"/>
  <c r="BK319" i="2"/>
  <c r="J319" i="2"/>
  <c r="BK318" i="2"/>
  <c r="J318" i="2"/>
  <c r="BK311" i="2"/>
  <c r="J311" i="2"/>
  <c r="BK307" i="2"/>
  <c r="J307" i="2"/>
  <c r="BK303" i="2"/>
  <c r="J303" i="2"/>
  <c r="BK299" i="2"/>
  <c r="J299" i="2"/>
  <c r="BK298" i="2"/>
  <c r="J298" i="2"/>
  <c r="BK297" i="2"/>
  <c r="J297" i="2"/>
  <c r="BK296" i="2"/>
  <c r="J296" i="2"/>
  <c r="BK295" i="2"/>
  <c r="J295" i="2"/>
  <c r="BK294" i="2"/>
  <c r="J294" i="2"/>
  <c r="BK293" i="2"/>
  <c r="J293" i="2"/>
  <c r="BK292" i="2"/>
  <c r="J292" i="2"/>
  <c r="BK286" i="2"/>
  <c r="J286" i="2"/>
  <c r="BK285" i="2"/>
  <c r="J285" i="2"/>
  <c r="BK283" i="2"/>
  <c r="J283" i="2"/>
  <c r="BK282" i="2"/>
  <c r="J282" i="2"/>
  <c r="BK281" i="2"/>
  <c r="J281" i="2"/>
  <c r="BK279" i="2"/>
  <c r="J279" i="2"/>
  <c r="BK278" i="2"/>
  <c r="J278" i="2"/>
  <c r="BK277" i="2"/>
  <c r="J277" i="2"/>
  <c r="BK269" i="2"/>
  <c r="J269" i="2"/>
  <c r="BK265" i="2"/>
  <c r="J265" i="2"/>
  <c r="BK261" i="2"/>
  <c r="J261" i="2"/>
  <c r="BK257" i="2"/>
  <c r="J257" i="2"/>
  <c r="BK251" i="2"/>
  <c r="J251" i="2"/>
  <c r="BK247" i="2"/>
  <c r="J247" i="2"/>
  <c r="BK246" i="2"/>
  <c r="J246" i="2"/>
  <c r="BK242" i="2"/>
  <c r="J242" i="2"/>
  <c r="BK238" i="2"/>
  <c r="J238" i="2"/>
  <c r="BK232" i="2"/>
  <c r="J232" i="2"/>
  <c r="BK228" i="2"/>
  <c r="J228" i="2"/>
  <c r="BK221" i="2"/>
  <c r="J221" i="2"/>
  <c r="BK217" i="2"/>
  <c r="J217" i="2"/>
  <c r="BK213" i="2"/>
  <c r="J213" i="2"/>
  <c r="BK212" i="2"/>
  <c r="J212" i="2"/>
  <c r="BK209" i="2"/>
  <c r="J209" i="2"/>
  <c r="BK207" i="2"/>
  <c r="J207" i="2"/>
  <c r="BK206" i="2"/>
  <c r="J206" i="2"/>
  <c r="BK205" i="2"/>
  <c r="J205" i="2"/>
  <c r="BK204" i="2"/>
  <c r="J204" i="2"/>
  <c r="BK201" i="2"/>
  <c r="J201" i="2"/>
  <c r="BK197" i="2"/>
  <c r="J197" i="2"/>
  <c r="BK193" i="2"/>
  <c r="J193" i="2"/>
  <c r="BK192" i="2"/>
  <c r="J192" i="2"/>
  <c r="BK186" i="2"/>
  <c r="J186" i="2"/>
  <c r="BK183" i="2"/>
  <c r="J183" i="2"/>
  <c r="BK179" i="2"/>
  <c r="J179" i="2"/>
  <c r="BK173" i="2"/>
  <c r="J173" i="2"/>
  <c r="BK169" i="2"/>
  <c r="J169" i="2"/>
  <c r="BK165" i="2"/>
  <c r="J165" i="2"/>
  <c r="BK157" i="2"/>
  <c r="J157" i="2"/>
  <c r="BK153" i="2"/>
  <c r="J153" i="2"/>
  <c r="BK151" i="2"/>
  <c r="J151" i="2"/>
  <c r="BK150" i="2"/>
  <c r="J150" i="2"/>
  <c r="BK147" i="2"/>
  <c r="J147" i="2"/>
  <c r="BK144" i="2"/>
  <c r="J144" i="2"/>
  <c r="BK143" i="2"/>
  <c r="J143" i="2"/>
  <c r="BK142" i="2"/>
  <c r="J142" i="2"/>
  <c r="BK139" i="2"/>
  <c r="J139" i="2"/>
  <c r="AS94" i="1"/>
  <c r="BK138" i="2" l="1"/>
  <c r="J138" i="2"/>
  <c r="J98" i="2" s="1"/>
  <c r="P138" i="2"/>
  <c r="R138" i="2"/>
  <c r="T138" i="2"/>
  <c r="BK152" i="2"/>
  <c r="J152" i="2"/>
  <c r="J99" i="2" s="1"/>
  <c r="P152" i="2"/>
  <c r="R152" i="2"/>
  <c r="T152" i="2"/>
  <c r="BK216" i="2"/>
  <c r="J216" i="2"/>
  <c r="J100" i="2" s="1"/>
  <c r="P216" i="2"/>
  <c r="R216" i="2"/>
  <c r="T216" i="2"/>
  <c r="BK227" i="2"/>
  <c r="J227" i="2"/>
  <c r="J101" i="2" s="1"/>
  <c r="P227" i="2"/>
  <c r="R227" i="2"/>
  <c r="T227" i="2"/>
  <c r="BK280" i="2"/>
  <c r="J280" i="2"/>
  <c r="J102" i="2" s="1"/>
  <c r="P280" i="2"/>
  <c r="R280" i="2"/>
  <c r="T280" i="2"/>
  <c r="BK284" i="2"/>
  <c r="J284" i="2"/>
  <c r="J103" i="2" s="1"/>
  <c r="P284" i="2"/>
  <c r="R284" i="2"/>
  <c r="T284" i="2"/>
  <c r="BK356" i="2"/>
  <c r="J356" i="2"/>
  <c r="J104" i="2" s="1"/>
  <c r="P356" i="2"/>
  <c r="R356" i="2"/>
  <c r="T356" i="2"/>
  <c r="BK367" i="2"/>
  <c r="J367" i="2"/>
  <c r="J106" i="2" s="1"/>
  <c r="P367" i="2"/>
  <c r="R367" i="2"/>
  <c r="T367" i="2"/>
  <c r="E85" i="2"/>
  <c r="J89" i="2"/>
  <c r="F92" i="2"/>
  <c r="BE139" i="2"/>
  <c r="BE142" i="2"/>
  <c r="BE143" i="2"/>
  <c r="BE144" i="2"/>
  <c r="BE147" i="2"/>
  <c r="BE150" i="2"/>
  <c r="BE151" i="2"/>
  <c r="BE153" i="2"/>
  <c r="BE157" i="2"/>
  <c r="BE165" i="2"/>
  <c r="BE169" i="2"/>
  <c r="BE173" i="2"/>
  <c r="BE179" i="2"/>
  <c r="BE183" i="2"/>
  <c r="BE186" i="2"/>
  <c r="BE192" i="2"/>
  <c r="BE193" i="2"/>
  <c r="BE197" i="2"/>
  <c r="BE201" i="2"/>
  <c r="BE204" i="2"/>
  <c r="BE205" i="2"/>
  <c r="BE206" i="2"/>
  <c r="BE207" i="2"/>
  <c r="BE209" i="2"/>
  <c r="BE212" i="2"/>
  <c r="BE213" i="2"/>
  <c r="BE217" i="2"/>
  <c r="BE221" i="2"/>
  <c r="BE228" i="2"/>
  <c r="BE232" i="2"/>
  <c r="BE238" i="2"/>
  <c r="BE242" i="2"/>
  <c r="BE246" i="2"/>
  <c r="BE247" i="2"/>
  <c r="BE251" i="2"/>
  <c r="BE257" i="2"/>
  <c r="BE261" i="2"/>
  <c r="BE265" i="2"/>
  <c r="BE269" i="2"/>
  <c r="BE277" i="2"/>
  <c r="BE278" i="2"/>
  <c r="BE279" i="2"/>
  <c r="BE281" i="2"/>
  <c r="BE282" i="2"/>
  <c r="BE283" i="2"/>
  <c r="BE285" i="2"/>
  <c r="BE286" i="2"/>
  <c r="BE292" i="2"/>
  <c r="BE293" i="2"/>
  <c r="BE294" i="2"/>
  <c r="BE295" i="2"/>
  <c r="BE296" i="2"/>
  <c r="BE297" i="2"/>
  <c r="BE298" i="2"/>
  <c r="BE299" i="2"/>
  <c r="BE303" i="2"/>
  <c r="BE307" i="2"/>
  <c r="BE311" i="2"/>
  <c r="BE318" i="2"/>
  <c r="BE319" i="2"/>
  <c r="BE320" i="2"/>
  <c r="BE324" i="2"/>
  <c r="BE328" i="2"/>
  <c r="BE334" i="2"/>
  <c r="BE335" i="2"/>
  <c r="BE336" i="2"/>
  <c r="BE342" i="2"/>
  <c r="BE343" i="2"/>
  <c r="BE344" i="2"/>
  <c r="BE345" i="2"/>
  <c r="BE349" i="2"/>
  <c r="BE350" i="2"/>
  <c r="BE351" i="2"/>
  <c r="BE352" i="2"/>
  <c r="BE353" i="2"/>
  <c r="BE357" i="2"/>
  <c r="BE358" i="2"/>
  <c r="BE361" i="2"/>
  <c r="BE362" i="2"/>
  <c r="BE363" i="2"/>
  <c r="BE364" i="2"/>
  <c r="BE366" i="2"/>
  <c r="BE368" i="2"/>
  <c r="BE369" i="2"/>
  <c r="BE370" i="2"/>
  <c r="BK365" i="2"/>
  <c r="J365" i="2"/>
  <c r="J105" i="2" s="1"/>
  <c r="E85" i="3"/>
  <c r="J89" i="3"/>
  <c r="F92" i="3"/>
  <c r="BE127" i="3"/>
  <c r="BK126" i="3"/>
  <c r="J126" i="3" s="1"/>
  <c r="J96" i="3" s="1"/>
  <c r="F36" i="2"/>
  <c r="BA95" i="1"/>
  <c r="J36" i="2"/>
  <c r="AW95" i="1"/>
  <c r="F37" i="2"/>
  <c r="BB95" i="1"/>
  <c r="F38" i="2"/>
  <c r="BC95" i="1"/>
  <c r="F39" i="2"/>
  <c r="BD95" i="1"/>
  <c r="F36" i="3"/>
  <c r="BA96" i="1"/>
  <c r="J36" i="3"/>
  <c r="AW96" i="1"/>
  <c r="F37" i="3"/>
  <c r="BB96" i="1"/>
  <c r="F38" i="3"/>
  <c r="BC96" i="1"/>
  <c r="F39" i="3"/>
  <c r="BD96" i="1"/>
  <c r="T137" i="2" l="1"/>
  <c r="T136" i="2" s="1"/>
  <c r="R137" i="2"/>
  <c r="R136" i="2" s="1"/>
  <c r="P137" i="2"/>
  <c r="P136" i="2" s="1"/>
  <c r="AU95" i="1" s="1"/>
  <c r="AU94" i="1" s="1"/>
  <c r="BK137" i="2"/>
  <c r="J137" i="2"/>
  <c r="J97" i="2" s="1"/>
  <c r="J30" i="3"/>
  <c r="BA94" i="1"/>
  <c r="W30" i="1" s="1"/>
  <c r="BB94" i="1"/>
  <c r="W31" i="1" s="1"/>
  <c r="BC94" i="1"/>
  <c r="W32" i="1" s="1"/>
  <c r="BD94" i="1"/>
  <c r="W33" i="1" s="1"/>
  <c r="BK136" i="2" l="1"/>
  <c r="J136" i="2"/>
  <c r="J96" i="2" s="1"/>
  <c r="AW94" i="1"/>
  <c r="AK30" i="1" s="1"/>
  <c r="AX94" i="1"/>
  <c r="AY94" i="1"/>
  <c r="J105" i="3"/>
  <c r="J99" i="3" s="1"/>
  <c r="J31" i="3" s="1"/>
  <c r="J32" i="3" s="1"/>
  <c r="AG96" i="1" s="1"/>
  <c r="J30" i="2" l="1"/>
  <c r="BE105" i="3"/>
  <c r="J35" i="3" s="1"/>
  <c r="AV96" i="1" s="1"/>
  <c r="AT96" i="1" s="1"/>
  <c r="J107" i="3"/>
  <c r="J41" i="3" l="1"/>
  <c r="AN96" i="1"/>
  <c r="J115" i="2"/>
  <c r="J109" i="2"/>
  <c r="J31" i="2" s="1"/>
  <c r="J32" i="2" s="1"/>
  <c r="AG95" i="1" s="1"/>
  <c r="F35" i="3"/>
  <c r="AZ96" i="1" s="1"/>
  <c r="BE115" i="2" l="1"/>
  <c r="J35" i="2" s="1"/>
  <c r="AV95" i="1" s="1"/>
  <c r="AT95" i="1" s="1"/>
  <c r="J117" i="2"/>
  <c r="AG94" i="1"/>
  <c r="AK26" i="1" s="1"/>
  <c r="J41" i="2" l="1"/>
  <c r="AN95" i="1"/>
  <c r="F35" i="2"/>
  <c r="AZ95" i="1" s="1"/>
  <c r="AZ94" i="1" s="1"/>
  <c r="W29" i="1" s="1"/>
  <c r="AV94" i="1" l="1"/>
  <c r="AK29" i="1"/>
  <c r="AK35" i="1" s="1"/>
  <c r="AT94" i="1" l="1"/>
  <c r="AN94" i="1"/>
</calcChain>
</file>

<file path=xl/sharedStrings.xml><?xml version="1.0" encoding="utf-8"?>
<sst xmlns="http://schemas.openxmlformats.org/spreadsheetml/2006/main" count="3084" uniqueCount="561">
  <si>
    <t>Export Komplet</t>
  </si>
  <si>
    <t/>
  </si>
  <si>
    <t>2.0</t>
  </si>
  <si>
    <t>False</t>
  </si>
  <si>
    <t>{aaa65d49-5fef-4fc5-8d4a-729636584513}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</si>
  <si>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</si>
  <si>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</si>
  <si>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</si>
  <si>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</si>
  <si>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</si>
  <si>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</si>
  <si>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</si>
  <si>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</si>
  <si>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</si>
  <si>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</si>
  <si>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</si>
  <si>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Přechod pro chodce na ul.Čsl.armády</t>
  </si>
  <si>
    <t>KSO:</t>
  </si>
  <si>
    <t>CC-CZ:</t>
  </si>
  <si>
    <t>Místo:</t>
  </si>
  <si>
    <t xml:space="preserve"> </t>
  </si>
  <si>
    <t>Datum:</t>
  </si>
  <si>
    <t>3. 8. 2020</t>
  </si>
  <si>
    <t>Zadavatel:</t>
  </si>
  <si>
    <t>IČ:</t>
  </si>
  <si>
    <t>Statutární město Karviná</t>
  </si>
  <si>
    <t>DIČ:</t>
  </si>
  <si>
    <t>Uchazeč:</t>
  </si>
  <si>
    <t>Projektant:</t>
  </si>
  <si>
    <t>HaskoningDHV Czech Republic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</si>
  <si>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</si>
  <si>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</si>
  <si>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</si>
  <si>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</si>
  <si>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</si>
  <si>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</si>
  <si>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</si>
  <si>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</si>
  <si>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</si>
  <si>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</si>
  <si>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</si>
  <si>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</si>
  <si>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</si>
  <si>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</si>
  <si>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</si>
  <si>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</si>
  <si>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</si>
  <si>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</si>
  <si>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</si>
  <si>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</si>
  <si>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</si>
  <si>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</si>
  <si>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</si>
  <si>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</si>
  <si>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</si>
  <si>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</si>
  <si>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</si>
  <si>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</si>
  <si>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</si>
  <si>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</si>
  <si>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</si>
  <si>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</si>
  <si>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</si>
  <si>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</si>
  <si>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</si>
  <si>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</si>
  <si>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</si>
  <si>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</si>
  <si>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</si>
  <si>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</si>
  <si>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</si>
  <si>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</si>
  <si>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</si>
  <si>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</si>
  <si>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</si>
  <si>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</si>
  <si>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</si>
  <si>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</si>
  <si>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</si>
  <si>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</si>
  <si>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101 Místní komunikace</t>
  </si>
  <si>
    <t>STA</t>
  </si>
  <si>
    <t>{5cfd972d-908f-4404-bcb1-18bcd9606014}</t>
  </si>
  <si>
    <t>2</t>
  </si>
  <si>
    <t>SO 401 Veřejné osvětlení</t>
  </si>
  <si>
    <t>{06f5a335-14b9-4821-be33-3dd7fa3fcff4}</t>
  </si>
  <si>
    <t>KRYCÍ LIST SOUPISU PRACÍ</t>
  </si>
  <si>
    <t>Objekt:</t>
  </si>
  <si>
    <t>1 - SO 101 Místní komunikace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</si>
  <si>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</si>
  <si>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</si>
  <si>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</si>
  <si>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</si>
  <si>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</si>
  <si>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</si>
  <si>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</si>
  <si>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</si>
  <si>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00 - Sanace podloží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</si>
  <si>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</si>
  <si>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</si>
  <si>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</si>
  <si>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</si>
  <si>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</si>
  <si>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</si>
  <si>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</si>
  <si>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</si>
  <si>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</si>
  <si>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</si>
  <si>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</si>
  <si>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</si>
  <si>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</si>
  <si>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</si>
  <si>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</si>
  <si>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</si>
  <si>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</si>
  <si>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</si>
  <si>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</si>
  <si>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</si>
  <si>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</si>
  <si>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</si>
  <si>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</si>
  <si>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</si>
  <si>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</si>
  <si>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</si>
  <si>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</si>
  <si>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</si>
  <si>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</si>
  <si>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</si>
  <si>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</si>
  <si>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</si>
  <si>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</si>
  <si>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</si>
  <si>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</si>
  <si>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</si>
  <si>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</si>
  <si>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122252204</t>
  </si>
  <si>
    <t>Odkopávky a prokopávky nezapažené pro silnice a dálnice strojně v hornině třídy těžitelnosti I přes 100 do 500 m3</t>
  </si>
  <si>
    <t>m3</t>
  </si>
  <si>
    <t>CS ÚRS 2020 01</t>
  </si>
  <si>
    <t>4</t>
  </si>
  <si>
    <t>636895626</t>
  </si>
  <si>
    <t>VV</t>
  </si>
  <si>
    <t>464,0*0,3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</si>
  <si>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</si>
  <si>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</si>
  <si>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</si>
  <si>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7251082</t>
  </si>
  <si>
    <t>3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</si>
  <si>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</si>
  <si>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</si>
  <si>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1146139011</t>
  </si>
  <si>
    <t>M</t>
  </si>
  <si>
    <t>58333674</t>
  </si>
  <si>
    <t>kamenivo těžené hrubé frakce 16/32</t>
  </si>
  <si>
    <t>t</t>
  </si>
  <si>
    <t>8</t>
  </si>
  <si>
    <t>155263846</t>
  </si>
  <si>
    <t>139,2*1,67</t>
  </si>
  <si>
    <t>5</t>
  </si>
  <si>
    <t>171201231</t>
  </si>
  <si>
    <t>Poplatek za uložení stavebního odpadu na recyklační skládce (skládkovné) zeminy a kamení zatříděného do Katalogu odpadů pod kódem 17 05 04</t>
  </si>
  <si>
    <t>2071763706</t>
  </si>
  <si>
    <t>139,2*1,5</t>
  </si>
  <si>
    <t>6</t>
  </si>
  <si>
    <t>171251201</t>
  </si>
  <si>
    <t>Uložení sypaniny na skládky nebo meziskládky bez hutnění s upravením uložené sypaniny do předepsaného tvaru</t>
  </si>
  <si>
    <t>1019266053</t>
  </si>
  <si>
    <t>7</t>
  </si>
  <si>
    <t>919726122</t>
  </si>
  <si>
    <t>Geotextilie netkaná pro ochranu, separaci nebo filtraci měrná hmotnost přes 200 do 300 g/m2</t>
  </si>
  <si>
    <t>m2</t>
  </si>
  <si>
    <t>-1419966853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</si>
  <si>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</si>
  <si>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</si>
  <si>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</si>
  <si>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1310476412</t>
  </si>
  <si>
    <t>dle TZ-chodník</t>
  </si>
  <si>
    <t>11,0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</si>
  <si>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</si>
  <si>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</si>
  <si>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</si>
  <si>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-160022653</t>
  </si>
  <si>
    <t>chodník-dlažba</t>
  </si>
  <si>
    <t>chodník asfaltový</t>
  </si>
  <si>
    <t>245,0</t>
  </si>
  <si>
    <t xml:space="preserve">vozovka asfaltová </t>
  </si>
  <si>
    <t>272,0</t>
  </si>
  <si>
    <t>10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</si>
  <si>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</si>
  <si>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</si>
  <si>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458624387</t>
  </si>
  <si>
    <t>11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</si>
  <si>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</si>
  <si>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</si>
  <si>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-82506642</t>
  </si>
  <si>
    <t>vozovka asfaltová</t>
  </si>
  <si>
    <t>12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</si>
  <si>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</si>
  <si>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</si>
  <si>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</si>
  <si>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1352879392</t>
  </si>
  <si>
    <t>kamenný krajník</t>
  </si>
  <si>
    <t>87,5</t>
  </si>
  <si>
    <t>betonový obrubník</t>
  </si>
  <si>
    <t>106,0</t>
  </si>
  <si>
    <t>13</t>
  </si>
  <si>
    <t>113203111</t>
  </si>
  <si>
    <t>Vytrhání obrub  s vybouráním lože, s přemístěním hmot na skládku na vzdálenost do 3 m nebo s naložením na dopravní prostředek z dlažebních kostek</t>
  </si>
  <si>
    <t>-1950834628</t>
  </si>
  <si>
    <t>dvojřádek</t>
  </si>
  <si>
    <t>87,5*2</t>
  </si>
  <si>
    <t>14</t>
  </si>
  <si>
    <t>121151113</t>
  </si>
  <si>
    <t>Sejmutí ornice strojně při souvislé ploše přes 100 do 500 m2, tl. vrstvy do 200 mm</t>
  </si>
  <si>
    <t>-1516511401</t>
  </si>
  <si>
    <t>130,0*0,1</t>
  </si>
  <si>
    <t>122151101</t>
  </si>
  <si>
    <t>Odkopávky a prokopávky nezapažené strojně v hornině třídy těžitelnosti I skupiny 1 a 2 do 20 m3</t>
  </si>
  <si>
    <t>2133099989</t>
  </si>
  <si>
    <t>těžení a naložení ornice pro zpětné ohumusování</t>
  </si>
  <si>
    <t>120,0*0,1</t>
  </si>
  <si>
    <t>těžení a naložení ornice pro odvoz</t>
  </si>
  <si>
    <t>13,0-12,0</t>
  </si>
  <si>
    <t>16</t>
  </si>
  <si>
    <t>122252203</t>
  </si>
  <si>
    <t>Odkopávky a prokopávky nezapažené pro silnice a dálnice strojně v hornině třídy těžitelnosti I do 100 m3</t>
  </si>
  <si>
    <t>-2086491251</t>
  </si>
  <si>
    <t>17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</si>
  <si>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</si>
  <si>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</si>
  <si>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-1734683844</t>
  </si>
  <si>
    <t>odvoz přebytečné ornice</t>
  </si>
  <si>
    <t>1,0</t>
  </si>
  <si>
    <t>18</t>
  </si>
  <si>
    <t>-98275238</t>
  </si>
  <si>
    <t>odvoz přebytečné zeminy</t>
  </si>
  <si>
    <t>115,0-2,0</t>
  </si>
  <si>
    <t>19</t>
  </si>
  <si>
    <t>1925835285</t>
  </si>
  <si>
    <t>113,0*1,5</t>
  </si>
  <si>
    <t>20</t>
  </si>
  <si>
    <t>1004122724</t>
  </si>
  <si>
    <t>181351103</t>
  </si>
  <si>
    <t>Rozprostření a urovnání ornice v rovině nebo ve svahu sklonu do 1:5 strojně při souvislé ploše přes 100 do 500 m2, tl. vrstvy do 200 mm</t>
  </si>
  <si>
    <t>-1943307768</t>
  </si>
  <si>
    <t>22</t>
  </si>
  <si>
    <t>181411131</t>
  </si>
  <si>
    <t>Založení trávníku na půdě předem připravené plochy do 1000 m2 výsevem včetně utažení parkového v rovině nebo na svahu do 1:5</t>
  </si>
  <si>
    <t>295971044</t>
  </si>
  <si>
    <t>23</t>
  </si>
  <si>
    <t>00572410</t>
  </si>
  <si>
    <t>osivo směs travní parková</t>
  </si>
  <si>
    <t>kg</t>
  </si>
  <si>
    <t>1828542834</t>
  </si>
  <si>
    <t>120,0*0,025</t>
  </si>
  <si>
    <t>24</t>
  </si>
  <si>
    <t>181951112</t>
  </si>
  <si>
    <t>Úprava pláně vyrovnáním výškových rozdílů strojně v hornině třídy těžitelnosti I, skupiny 1 až 3 se zhutněním</t>
  </si>
  <si>
    <t>-1117366597</t>
  </si>
  <si>
    <t>460,0+4,0</t>
  </si>
  <si>
    <t>25</t>
  </si>
  <si>
    <t>184818232</t>
  </si>
  <si>
    <t>Ochrana kmene bedněním před poškozením stavebním provozem zřízení včetně odstranění výšky bednění do 2 m průměru kmene přes 300 do 500 mm</t>
  </si>
  <si>
    <t>kus</t>
  </si>
  <si>
    <t>1434973384</t>
  </si>
  <si>
    <t>26</t>
  </si>
  <si>
    <t>185803111</t>
  </si>
  <si>
    <t>Ošetření trávníku  jednorázové v rovině nebo na svahu do 1:5</t>
  </si>
  <si>
    <t>-1350565863</t>
  </si>
  <si>
    <t>120,0*2</t>
  </si>
  <si>
    <t>Zakládání</t>
  </si>
  <si>
    <t>27</t>
  </si>
  <si>
    <t>271572211</t>
  </si>
  <si>
    <t>Podsyp pod základové konstrukce se zhutněním a urovnáním povrchu ze štěrkopísku netříděného</t>
  </si>
  <si>
    <t>-618202696</t>
  </si>
  <si>
    <t>pod základy přístřešku</t>
  </si>
  <si>
    <t>0,55*1,65*0,1*6</t>
  </si>
  <si>
    <t>28</t>
  </si>
  <si>
    <t>275313611</t>
  </si>
  <si>
    <t>Základy z betonu prostého patky a bloky z betonu kamenem neprokládaného tř. C 16/20</t>
  </si>
  <si>
    <t>49099498</t>
  </si>
  <si>
    <t>patka pro označník</t>
  </si>
  <si>
    <t>0,3*0,3*0,5*2</t>
  </si>
  <si>
    <t>patky pro přístřešek</t>
  </si>
  <si>
    <t>(0,52*1,6*0,6)*6</t>
  </si>
  <si>
    <t>Komunikace pozemní</t>
  </si>
  <si>
    <t>29</t>
  </si>
  <si>
    <t>564831112</t>
  </si>
  <si>
    <t>Podklad ze štěrkodrti ŠD  s rozprostřením a zhutněním, po zhutnění tl. 110 mm</t>
  </si>
  <si>
    <t>-1936590157</t>
  </si>
  <si>
    <t>asfaltová vozovka</t>
  </si>
  <si>
    <t>45,0</t>
  </si>
  <si>
    <t>30</t>
  </si>
  <si>
    <t>564851111</t>
  </si>
  <si>
    <t>Podklad ze štěrkodrti ŠD  s rozprostřením a zhutněním, po zhutnění tl. 150 mm</t>
  </si>
  <si>
    <t>1150564875</t>
  </si>
  <si>
    <t>chodník dlažba</t>
  </si>
  <si>
    <t>460,0</t>
  </si>
  <si>
    <t>4,0</t>
  </si>
  <si>
    <t>31</t>
  </si>
  <si>
    <t>564911411</t>
  </si>
  <si>
    <t>Podklad nebo podsyp z asfaltového recyklátu  s rozprostřením a zhutněním, po zhutnění tl. 50 mm</t>
  </si>
  <si>
    <t>-1440188896</t>
  </si>
  <si>
    <t>asfaltový chodník</t>
  </si>
  <si>
    <t>32</t>
  </si>
  <si>
    <t>565135111</t>
  </si>
  <si>
    <t>1434016179</t>
  </si>
  <si>
    <t>33</t>
  </si>
  <si>
    <t>569903311</t>
  </si>
  <si>
    <t>Zřízení zemních krajnic z hornin jakékoliv třídy  se zhutněním</t>
  </si>
  <si>
    <t>-1722292268</t>
  </si>
  <si>
    <t>34</t>
  </si>
  <si>
    <t>573111112</t>
  </si>
  <si>
    <t>Postřik infiltrační PI z asfaltu silničního s posypem kamenivem, v množství 1,00 kg/m2</t>
  </si>
  <si>
    <t>-465907046</t>
  </si>
  <si>
    <t>35</t>
  </si>
  <si>
    <t>573211108</t>
  </si>
  <si>
    <t>Postřik spojovací PS bez posypu kamenivem z asfaltu silničního, v množství 0,40 kg/m2</t>
  </si>
  <si>
    <t>2086303939</t>
  </si>
  <si>
    <t>45,0*2</t>
  </si>
  <si>
    <t>36</t>
  </si>
  <si>
    <t>577134111</t>
  </si>
  <si>
    <t>1528987479</t>
  </si>
  <si>
    <t>37</t>
  </si>
  <si>
    <t>577143111</t>
  </si>
  <si>
    <t>Asfaltový beton vrstva obrusná ACO 8 (ABJ)  s rozprostřením a se zhutněním z nemodifikovaného asfaltu v pruhu šířky do 3 m, po zhutnění tl. 50 mm</t>
  </si>
  <si>
    <t>1496570195</t>
  </si>
  <si>
    <t>38</t>
  </si>
  <si>
    <t>577155112</t>
  </si>
  <si>
    <t>1004301532</t>
  </si>
  <si>
    <t>39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</si>
  <si>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</si>
  <si>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</si>
  <si>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-805177315</t>
  </si>
  <si>
    <t>chodník-dlažba šedá</t>
  </si>
  <si>
    <t>430,0</t>
  </si>
  <si>
    <t>dlažba červená</t>
  </si>
  <si>
    <t>8,0</t>
  </si>
  <si>
    <t>dlažba reliéfní</t>
  </si>
  <si>
    <t>22,0</t>
  </si>
  <si>
    <t>40</t>
  </si>
  <si>
    <t>59245018</t>
  </si>
  <si>
    <t>dlažba tvar obdélník betonová 200x100x60mm přírodní</t>
  </si>
  <si>
    <t>-1808088863</t>
  </si>
  <si>
    <t>41</t>
  </si>
  <si>
    <t>59245008</t>
  </si>
  <si>
    <t>dlažba tvar obdélník betonová 200x100x60mm barevná</t>
  </si>
  <si>
    <t>2051857483</t>
  </si>
  <si>
    <t>42</t>
  </si>
  <si>
    <t>59245006</t>
  </si>
  <si>
    <t>dlažba tvar obdélník betonová pro nevidomé 200x100x60mm barevná</t>
  </si>
  <si>
    <t>-1219424108</t>
  </si>
  <si>
    <t>Trubní vedení</t>
  </si>
  <si>
    <t>43</t>
  </si>
  <si>
    <t>8-02</t>
  </si>
  <si>
    <t>Pročištění stávající vpustě</t>
  </si>
  <si>
    <t>ks</t>
  </si>
  <si>
    <t>-1139698588</t>
  </si>
  <si>
    <t>44</t>
  </si>
  <si>
    <t>899331111</t>
  </si>
  <si>
    <t>Výšková úprava uličního vstupu nebo vpusti do 200 mm  zvýšením poklopu</t>
  </si>
  <si>
    <t>149660973</t>
  </si>
  <si>
    <t>45</t>
  </si>
  <si>
    <t>899431111</t>
  </si>
  <si>
    <t>Výšková úprava uličního vstupu nebo vpusti do 200 mm  zvýšením krycího hrnce, šoupěte nebo hydrantu bez úpravy armatur</t>
  </si>
  <si>
    <t>36154728</t>
  </si>
  <si>
    <t>Ostatní konstrukce a práce, bourání</t>
  </si>
  <si>
    <t>46</t>
  </si>
  <si>
    <t>9-1</t>
  </si>
  <si>
    <t>odstranění zastávkového přístřešku vč.odvozu a uložení na skládku</t>
  </si>
  <si>
    <t>456271410</t>
  </si>
  <si>
    <t>47</t>
  </si>
  <si>
    <t>914111111</t>
  </si>
  <si>
    <t>Montáž svislé dopravní značky základní  velikosti do 1 m2 objímkami na sloupky nebo konzoly</t>
  </si>
  <si>
    <t>671638830</t>
  </si>
  <si>
    <t>DZ IJ4c</t>
  </si>
  <si>
    <t>IP6+RRF</t>
  </si>
  <si>
    <t>48</t>
  </si>
  <si>
    <t>40445643</t>
  </si>
  <si>
    <t>informativní značky jiné IJ1-IJ3, IJ4c-IJ16 500x700mm</t>
  </si>
  <si>
    <t>-1961835815</t>
  </si>
  <si>
    <t>49</t>
  </si>
  <si>
    <t>40445623</t>
  </si>
  <si>
    <t>informativní značky provozní IP1-IP3, IP4b-IP7, IP10a, b 750x750mm retroreflexní</t>
  </si>
  <si>
    <t>479697171</t>
  </si>
  <si>
    <t>50</t>
  </si>
  <si>
    <t>914511112</t>
  </si>
  <si>
    <t>Montáž sloupku dopravních značek  délky do 3,5 m do hliníkové patky</t>
  </si>
  <si>
    <t>-1764250788</t>
  </si>
  <si>
    <t>51</t>
  </si>
  <si>
    <t>40445230</t>
  </si>
  <si>
    <t>sloupek pro dopravní značku Zn D 70mm v 3,5m</t>
  </si>
  <si>
    <t>-389507703</t>
  </si>
  <si>
    <t>52</t>
  </si>
  <si>
    <t>40445241</t>
  </si>
  <si>
    <t>patka pro sloupek Al D 70mm</t>
  </si>
  <si>
    <t>1420848871</t>
  </si>
  <si>
    <t>53</t>
  </si>
  <si>
    <t>40445256</t>
  </si>
  <si>
    <t>svorka upínací na sloupek dopravní značky D 60mm</t>
  </si>
  <si>
    <t>2051645973</t>
  </si>
  <si>
    <t>54</t>
  </si>
  <si>
    <t>40445254</t>
  </si>
  <si>
    <t>víčko plastové na sloupek D 70mm</t>
  </si>
  <si>
    <t>-217804533</t>
  </si>
  <si>
    <t>55</t>
  </si>
  <si>
    <t>915111116</t>
  </si>
  <si>
    <t>Vodorovné dopravní značení stříkané barvou  dělící čára šířky 125 mm souvislá žlutá retroreflexní</t>
  </si>
  <si>
    <t>-1353883171</t>
  </si>
  <si>
    <t>V12c-žlutá</t>
  </si>
  <si>
    <t>33,0</t>
  </si>
  <si>
    <t>56</t>
  </si>
  <si>
    <t>915121112</t>
  </si>
  <si>
    <t>Vodorovné dopravní značení stříkané barvou  vodící čára bílá šířky 250 mm souvislá retroreflexní</t>
  </si>
  <si>
    <t>-1552823442</t>
  </si>
  <si>
    <t>V4</t>
  </si>
  <si>
    <t>7,5</t>
  </si>
  <si>
    <t>57</t>
  </si>
  <si>
    <t>915121122</t>
  </si>
  <si>
    <t>Vodorovné dopravní značení stříkané barvou  vodící čára bílá šířky 250 mm přerušovaná retroreflexní</t>
  </si>
  <si>
    <t>-1378187749</t>
  </si>
  <si>
    <t>V4 (0,5/0,5)</t>
  </si>
  <si>
    <t>36,0</t>
  </si>
  <si>
    <t>58</t>
  </si>
  <si>
    <t>915131112</t>
  </si>
  <si>
    <t>Vodorovné dopravní značení stříkané barvou  přechody pro chodce, šipky, symboly bílé retroreflexní</t>
  </si>
  <si>
    <t>1767636007</t>
  </si>
  <si>
    <t>V7</t>
  </si>
  <si>
    <t>10,5</t>
  </si>
  <si>
    <t>V11a</t>
  </si>
  <si>
    <t>22,0*3,0</t>
  </si>
  <si>
    <t>13,0*3,0</t>
  </si>
  <si>
    <t>59</t>
  </si>
  <si>
    <t>915611111</t>
  </si>
  <si>
    <t>Předznačení pro vodorovné značení  stříkané barvou nebo prováděné z nátěrových hmot liniové dělicí čáry, vodicí proužky</t>
  </si>
  <si>
    <t>1534120174</t>
  </si>
  <si>
    <t>60</t>
  </si>
  <si>
    <t>915621111</t>
  </si>
  <si>
    <t>Předznačení pro vodorovné značení  stříkané barvou nebo prováděné z nátěrových hmot plošné šipky, symboly, nápisy</t>
  </si>
  <si>
    <t>1045973460</t>
  </si>
  <si>
    <t>61</t>
  </si>
  <si>
    <t>916111122</t>
  </si>
  <si>
    <t>Osazení silniční obruby z dlažebních kostek v jedné řadě  s ložem tl. přes 50 do 100 mm, s vyplněním a zatřením spár cementovou maltou z drobných kostek bez boční opěry, do lože z betonu prostého tř. C 12/15</t>
  </si>
  <si>
    <t>1217958104</t>
  </si>
  <si>
    <t>1řada kostek bez dodávky</t>
  </si>
  <si>
    <t>56,5</t>
  </si>
  <si>
    <t>62</t>
  </si>
  <si>
    <t>916111123</t>
  </si>
  <si>
    <t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</si>
  <si>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766062819</t>
  </si>
  <si>
    <t>2.řada kostek-bez dodávky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</si>
  <si>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</si>
  <si>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</si>
  <si>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</si>
  <si>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-400854518</t>
  </si>
  <si>
    <t>obrubník 80/250</t>
  </si>
  <si>
    <t>116,0</t>
  </si>
  <si>
    <t>obrubník 100/250</t>
  </si>
  <si>
    <t>3,5</t>
  </si>
  <si>
    <t>64</t>
  </si>
  <si>
    <t>59217017</t>
  </si>
  <si>
    <t>obrubník betonový chodníkový 1000x100x250mm</t>
  </si>
  <si>
    <t>-478982368</t>
  </si>
  <si>
    <t>65</t>
  </si>
  <si>
    <t>59217016</t>
  </si>
  <si>
    <t>obrubník betonový chodníkový 1000x80x250mm</t>
  </si>
  <si>
    <t>-1490971850</t>
  </si>
  <si>
    <t>66</t>
  </si>
  <si>
    <t>916241213</t>
  </si>
  <si>
    <t>Osazení obrubníku kamenného se zřízením lože, s vyplněním a zatřením spár cementovou maltou stojatého s boční opěrou z betonu prostého, do lože z betonu prostého</t>
  </si>
  <si>
    <t>-1747435193</t>
  </si>
  <si>
    <t>krajník KS3-bez dodávky</t>
  </si>
  <si>
    <t>obrubník OP4</t>
  </si>
  <si>
    <t>26,0</t>
  </si>
  <si>
    <t>67</t>
  </si>
  <si>
    <t>58380005</t>
  </si>
  <si>
    <t>obrubník kamenný žulový přímý 200x250mm</t>
  </si>
  <si>
    <t>-397685746</t>
  </si>
  <si>
    <t>68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</si>
  <si>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</si>
  <si>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</si>
  <si>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-1966537535</t>
  </si>
  <si>
    <t>69</t>
  </si>
  <si>
    <t>919735112</t>
  </si>
  <si>
    <t>Řezání stávajícího živičného krytu nebo podkladu  hloubky přes 50 do 100 mm</t>
  </si>
  <si>
    <t>-1641158671</t>
  </si>
  <si>
    <t>70</t>
  </si>
  <si>
    <t>936104213</t>
  </si>
  <si>
    <t>Montáž odpadkového koše  přichycením kotevními šrouby</t>
  </si>
  <si>
    <t>-1642216315</t>
  </si>
  <si>
    <t>odpadkový koš bez dodávky</t>
  </si>
  <si>
    <t>71</t>
  </si>
  <si>
    <t>966001212</t>
  </si>
  <si>
    <t>Odstranění lavičky parkové stabilní  přichycené kotevními šrouby</t>
  </si>
  <si>
    <t>-949269850</t>
  </si>
  <si>
    <t>72</t>
  </si>
  <si>
    <t>966001311</t>
  </si>
  <si>
    <t>Odstranění odpadkového koše  s betonovou patkou</t>
  </si>
  <si>
    <t>630925980</t>
  </si>
  <si>
    <t>73</t>
  </si>
  <si>
    <t>966006123</t>
  </si>
  <si>
    <t>Odstranění značek pro staničení a ohraničení  s uložením hmot na vzdálenost do 20 m nebo s naložením na dopravní prostředek, se zásypem jam a jeho zhutněním obetonovaných odrazníky</t>
  </si>
  <si>
    <t>-1538418943</t>
  </si>
  <si>
    <t>74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</si>
  <si>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</si>
  <si>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</si>
  <si>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-58449844</t>
  </si>
  <si>
    <t>75</t>
  </si>
  <si>
    <t>979071022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</si>
  <si>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živicí nebo cementovou maltou</t>
  </si>
  <si>
    <t>CS ÚRS 2017 01</t>
  </si>
  <si>
    <t>-336264156</t>
  </si>
  <si>
    <t>175,0*0,1*4</t>
  </si>
  <si>
    <t>997</t>
  </si>
  <si>
    <t>Přesun sutě</t>
  </si>
  <si>
    <t>76</t>
  </si>
  <si>
    <t>997221551</t>
  </si>
  <si>
    <t>Vodorovná doprava suti  bez naložení, ale se složením a s hrubým urovnáním ze sypkých materiálů, na vzdálenost do 1 km</t>
  </si>
  <si>
    <t>-874434520</t>
  </si>
  <si>
    <t>77</t>
  </si>
  <si>
    <t>997221559</t>
  </si>
  <si>
    <t>Vodorovná doprava suti  bez naložení, ale se složením a s hrubým urovnáním Příplatek k ceně za každý další i započatý 1 km přes 1 km</t>
  </si>
  <si>
    <t>-1669296199</t>
  </si>
  <si>
    <t>353,955*9</t>
  </si>
  <si>
    <t>78</t>
  </si>
  <si>
    <t>997221611</t>
  </si>
  <si>
    <t>Nakládání na dopravní prostředky  pro vodorovnou dopravu suti</t>
  </si>
  <si>
    <t>316237058</t>
  </si>
  <si>
    <t>79</t>
  </si>
  <si>
    <t>997221861</t>
  </si>
  <si>
    <t>Poplatek za uložení stavebního odpadu na recyklační skládce (skládkovné) z prostého betonu zatříděného do Katalogu odpadů pod kódem 17 01 01</t>
  </si>
  <si>
    <t>-789051571</t>
  </si>
  <si>
    <t>80</t>
  </si>
  <si>
    <t>997221873</t>
  </si>
  <si>
    <t>76537838</t>
  </si>
  <si>
    <t>81</t>
  </si>
  <si>
    <t>997221875</t>
  </si>
  <si>
    <t>Poplatek za uložení stavebního odpadu na recyklační skládce (skládkovné) asfaltového bez obsahu dehtu zatříděného do Katalogu odpadů pod kódem 17 03 02</t>
  </si>
  <si>
    <t>1750863188</t>
  </si>
  <si>
    <t>998</t>
  </si>
  <si>
    <t>Přesun hmot</t>
  </si>
  <si>
    <t>82</t>
  </si>
  <si>
    <t>998223011</t>
  </si>
  <si>
    <t>Přesun hmot pro pozemní komunikace s krytem dlážděným  dopravní vzdálenost do 200 m jakékoliv délky objektu</t>
  </si>
  <si>
    <t>-184177527</t>
  </si>
  <si>
    <t>Vedlejší rozpočtové náklady</t>
  </si>
  <si>
    <t>83</t>
  </si>
  <si>
    <t>celk</t>
  </si>
  <si>
    <t>-987032016</t>
  </si>
  <si>
    <t>84</t>
  </si>
  <si>
    <t>1151923321</t>
  </si>
  <si>
    <t>85</t>
  </si>
  <si>
    <t>Staické zatěžovací zkoušky</t>
  </si>
  <si>
    <t>2106403677</t>
  </si>
  <si>
    <t>2 - SO 401 Veřejné osvětlení</t>
  </si>
  <si>
    <t>321656321</t>
  </si>
  <si>
    <t>Ing.Ondřej Bojko</t>
  </si>
  <si>
    <t>Asfaltový beton vrstva podkladní ACP 16+ (obalované kamenivo střednězrnné - OKS)  s rozprostřením a zhutněním v pruhu šířky přes 1,5 do 3 m, po zhutnění tl. 50 mm</t>
  </si>
  <si>
    <t>Asfaltový beton vrstva obrusná ACO 11 +(ABS)  s rozprostřením a se zhutněním z nemodifikovaného asfaltu v pruhu šířky do 3 m tř. I, po zhutnění tl. 40 mm</t>
  </si>
  <si>
    <t>Asfaltový beton vrstva ložní ACL 16+ (ABH)  s rozprostřením a zhutněním z nemodifikovaného asfaltu v pruhu šířky do 3 m, po zhutnění tl. 60 mm</t>
  </si>
  <si>
    <t>Provizorní dopravní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</si>
</sst>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5" borderId="0" xfId="0" applyFont="1" applyFill="1" applyAlignment="1">
      <alignment horizontal="left" vertical="center"/>
    </xf>
    <xf numFmtId="4" fontId="24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E19" sqref="AE1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64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9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0"/>
      <c r="BE5" s="226" t="s">
        <v>14</v>
      </c>
      <c r="BS5" s="17" t="s">
        <v>6</v>
      </c>
    </row>
    <row r="6" spans="1:74" s="1" customFormat="1" ht="36.9" customHeight="1">
      <c r="B6" s="20"/>
      <c r="D6" s="26" t="s">
        <v>15</v>
      </c>
      <c r="K6" s="231" t="s">
        <v>16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0"/>
      <c r="BE6" s="227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7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7"/>
      <c r="BS8" s="17" t="s">
        <v>6</v>
      </c>
    </row>
    <row r="9" spans="1:74" s="1" customFormat="1" ht="14.4" customHeight="1">
      <c r="B9" s="20"/>
      <c r="AR9" s="20"/>
      <c r="BE9" s="227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7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27"/>
      <c r="BS11" s="17" t="s">
        <v>6</v>
      </c>
    </row>
    <row r="12" spans="1:74" s="1" customFormat="1" ht="6.9" customHeight="1">
      <c r="B12" s="20"/>
      <c r="AR12" s="20"/>
      <c r="BE12" s="227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27"/>
      <c r="BS13" s="17" t="s">
        <v>6</v>
      </c>
    </row>
    <row r="14" spans="1:74" ht="13.2">
      <c r="B14" s="20"/>
      <c r="E14" s="232" t="s">
        <v>556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26</v>
      </c>
      <c r="AN14" s="29"/>
      <c r="AR14" s="20"/>
      <c r="BE14" s="227"/>
      <c r="BS14" s="17" t="s">
        <v>6</v>
      </c>
    </row>
    <row r="15" spans="1:74" s="1" customFormat="1" ht="6.9" customHeight="1">
      <c r="B15" s="20"/>
      <c r="AR15" s="20"/>
      <c r="BE15" s="227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27"/>
      <c r="BS16" s="17" t="s">
        <v>3</v>
      </c>
    </row>
    <row r="17" spans="1:71" s="1" customFormat="1" ht="18.45" customHeight="1">
      <c r="B17" s="20"/>
      <c r="E17" s="25" t="s">
        <v>29</v>
      </c>
      <c r="AK17" s="27" t="s">
        <v>26</v>
      </c>
      <c r="AN17" s="25" t="s">
        <v>1</v>
      </c>
      <c r="AR17" s="20"/>
      <c r="BE17" s="227"/>
      <c r="BS17" s="17" t="s">
        <v>30</v>
      </c>
    </row>
    <row r="18" spans="1:71" s="1" customFormat="1" ht="6.9" customHeight="1">
      <c r="B18" s="20"/>
      <c r="AR18" s="20"/>
      <c r="BE18" s="227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27"/>
      <c r="BS19" s="17" t="s">
        <v>6</v>
      </c>
    </row>
    <row r="20" spans="1:71" s="1" customFormat="1" ht="18.45" customHeight="1">
      <c r="B20" s="20"/>
      <c r="E20" s="25" t="s">
        <v>32</v>
      </c>
      <c r="AK20" s="27" t="s">
        <v>26</v>
      </c>
      <c r="AN20" s="25" t="s">
        <v>1</v>
      </c>
      <c r="AR20" s="20"/>
      <c r="BE20" s="227"/>
      <c r="BS20" s="17" t="s">
        <v>3</v>
      </c>
    </row>
    <row r="21" spans="1:71" s="1" customFormat="1" ht="6.9" customHeight="1">
      <c r="B21" s="20"/>
      <c r="AR21" s="20"/>
      <c r="BE21" s="227"/>
    </row>
    <row r="22" spans="1:71" s="1" customFormat="1" ht="12" customHeight="1">
      <c r="B22" s="20"/>
      <c r="D22" s="27" t="s">
        <v>33</v>
      </c>
      <c r="AR22" s="20"/>
      <c r="BE22" s="227"/>
    </row>
    <row r="23" spans="1:71" s="1" customFormat="1" ht="16.5" customHeight="1">
      <c r="B23" s="20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  <c r="BE23" s="227"/>
    </row>
    <row r="24" spans="1:71" s="1" customFormat="1" ht="6.9" customHeight="1">
      <c r="B24" s="20"/>
      <c r="AR24" s="20"/>
      <c r="BE24" s="227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1:71" s="2" customFormat="1" ht="25.95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5">
        <f>ROUND(AG94,2)</f>
        <v>0</v>
      </c>
      <c r="AL26" s="236"/>
      <c r="AM26" s="236"/>
      <c r="AN26" s="236"/>
      <c r="AO26" s="236"/>
      <c r="AP26" s="32"/>
      <c r="AQ26" s="32"/>
      <c r="AR26" s="33"/>
      <c r="BE26" s="227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7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7" t="s">
        <v>35</v>
      </c>
      <c r="M28" s="237"/>
      <c r="N28" s="237"/>
      <c r="O28" s="237"/>
      <c r="P28" s="237"/>
      <c r="Q28" s="32"/>
      <c r="R28" s="32"/>
      <c r="S28" s="32"/>
      <c r="T28" s="32"/>
      <c r="U28" s="32"/>
      <c r="V28" s="32"/>
      <c r="W28" s="237" t="s">
        <v>36</v>
      </c>
      <c r="X28" s="237"/>
      <c r="Y28" s="237"/>
      <c r="Z28" s="237"/>
      <c r="AA28" s="237"/>
      <c r="AB28" s="237"/>
      <c r="AC28" s="237"/>
      <c r="AD28" s="237"/>
      <c r="AE28" s="237"/>
      <c r="AF28" s="32"/>
      <c r="AG28" s="32"/>
      <c r="AH28" s="32"/>
      <c r="AI28" s="32"/>
      <c r="AJ28" s="32"/>
      <c r="AK28" s="237" t="s">
        <v>37</v>
      </c>
      <c r="AL28" s="237"/>
      <c r="AM28" s="237"/>
      <c r="AN28" s="237"/>
      <c r="AO28" s="237"/>
      <c r="AP28" s="32"/>
      <c r="AQ28" s="32"/>
      <c r="AR28" s="33"/>
      <c r="BE28" s="227"/>
    </row>
    <row r="29" spans="1:71" s="3" customFormat="1" ht="14.4" customHeight="1">
      <c r="B29" s="37"/>
      <c r="D29" s="27" t="s">
        <v>38</v>
      </c>
      <c r="F29" s="27" t="s">
        <v>39</v>
      </c>
      <c r="L29" s="240">
        <v>0.21</v>
      </c>
      <c r="M29" s="239"/>
      <c r="N29" s="239"/>
      <c r="O29" s="239"/>
      <c r="P29" s="239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0</v>
      </c>
      <c r="AL29" s="239"/>
      <c r="AM29" s="239"/>
      <c r="AN29" s="239"/>
      <c r="AO29" s="239"/>
      <c r="AR29" s="37"/>
      <c r="BE29" s="228"/>
    </row>
    <row r="30" spans="1:71" s="3" customFormat="1" ht="14.4" customHeight="1">
      <c r="B30" s="37"/>
      <c r="F30" s="27" t="s">
        <v>40</v>
      </c>
      <c r="L30" s="240">
        <v>0.15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7"/>
      <c r="BE30" s="228"/>
    </row>
    <row r="31" spans="1:71" s="3" customFormat="1" ht="14.4" hidden="1" customHeight="1">
      <c r="B31" s="37"/>
      <c r="F31" s="27" t="s">
        <v>41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7"/>
      <c r="BE31" s="228"/>
    </row>
    <row r="32" spans="1:71" s="3" customFormat="1" ht="14.4" hidden="1" customHeight="1">
      <c r="B32" s="37"/>
      <c r="F32" s="27" t="s">
        <v>42</v>
      </c>
      <c r="L32" s="240">
        <v>0.15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7"/>
      <c r="BE32" s="228"/>
    </row>
    <row r="33" spans="1:57" s="3" customFormat="1" ht="14.4" hidden="1" customHeight="1">
      <c r="B33" s="37"/>
      <c r="F33" s="27" t="s">
        <v>43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7"/>
      <c r="BE33" s="228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7"/>
    </row>
    <row r="35" spans="1:57" s="2" customFormat="1" ht="25.95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41" t="s">
        <v>46</v>
      </c>
      <c r="Y35" s="242"/>
      <c r="Z35" s="242"/>
      <c r="AA35" s="242"/>
      <c r="AB35" s="242"/>
      <c r="AC35" s="40"/>
      <c r="AD35" s="40"/>
      <c r="AE35" s="40"/>
      <c r="AF35" s="40"/>
      <c r="AG35" s="40"/>
      <c r="AH35" s="40"/>
      <c r="AI35" s="40"/>
      <c r="AJ35" s="40"/>
      <c r="AK35" s="243">
        <f>SUM(AK26:AK33)</f>
        <v>0</v>
      </c>
      <c r="AL35" s="242"/>
      <c r="AM35" s="242"/>
      <c r="AN35" s="242"/>
      <c r="AO35" s="244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6.9" customHeight="1">
      <c r="B85" s="52"/>
      <c r="C85" s="53" t="s">
        <v>15</v>
      </c>
      <c r="L85" s="245" t="str">
        <f>K6</f>
        <v>Přechod pro chodce na ul.Čsl.armády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47" t="str">
        <f>IF(AN8= "","",AN8)</f>
        <v>3. 8. 2020</v>
      </c>
      <c r="AN87" s="247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6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Statutární město Karviná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48" t="str">
        <f>IF(E17="","",E17)</f>
        <v>HaskoningDHV Czech Republic</v>
      </c>
      <c r="AN89" s="249"/>
      <c r="AO89" s="249"/>
      <c r="AP89" s="249"/>
      <c r="AQ89" s="32"/>
      <c r="AR89" s="33"/>
      <c r="AS89" s="250" t="s">
        <v>54</v>
      </c>
      <c r="AT89" s="25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>Ing.Ondřej Bojko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48" t="str">
        <f>IF(E20="","",E20)</f>
        <v>Pflegrová</v>
      </c>
      <c r="AN90" s="249"/>
      <c r="AO90" s="249"/>
      <c r="AP90" s="249"/>
      <c r="AQ90" s="32"/>
      <c r="AR90" s="33"/>
      <c r="AS90" s="252"/>
      <c r="AT90" s="25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52"/>
      <c r="AT91" s="25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54" t="s">
        <v>55</v>
      </c>
      <c r="D92" s="255"/>
      <c r="E92" s="255"/>
      <c r="F92" s="255"/>
      <c r="G92" s="255"/>
      <c r="H92" s="60"/>
      <c r="I92" s="256" t="s">
        <v>56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57</v>
      </c>
      <c r="AH92" s="255"/>
      <c r="AI92" s="255"/>
      <c r="AJ92" s="255"/>
      <c r="AK92" s="255"/>
      <c r="AL92" s="255"/>
      <c r="AM92" s="255"/>
      <c r="AN92" s="256" t="s">
        <v>58</v>
      </c>
      <c r="AO92" s="255"/>
      <c r="AP92" s="258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62">
        <f>ROUND(SUM(AG95:AG96),2)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261" t="s">
        <v>79</v>
      </c>
      <c r="E95" s="261"/>
      <c r="F95" s="261"/>
      <c r="G95" s="261"/>
      <c r="H95" s="261"/>
      <c r="I95" s="82"/>
      <c r="J95" s="261" t="s">
        <v>80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'1 - SO 101 Místní komunikace'!J32</f>
        <v>0</v>
      </c>
      <c r="AH95" s="260"/>
      <c r="AI95" s="260"/>
      <c r="AJ95" s="260"/>
      <c r="AK95" s="260"/>
      <c r="AL95" s="260"/>
      <c r="AM95" s="260"/>
      <c r="AN95" s="259">
        <f>SUM(AG95,AT95)</f>
        <v>0</v>
      </c>
      <c r="AO95" s="260"/>
      <c r="AP95" s="260"/>
      <c r="AQ95" s="83" t="s">
        <v>81</v>
      </c>
      <c r="AR95" s="80"/>
      <c r="AS95" s="84">
        <v>0</v>
      </c>
      <c r="AT95" s="85">
        <f>ROUND(SUM(AV95:AW95),2)</f>
        <v>0</v>
      </c>
      <c r="AU95" s="86">
        <f>'1 - SO 101 Místní komunikace'!P136</f>
        <v>0</v>
      </c>
      <c r="AV95" s="85">
        <f>'1 - SO 101 Místní komunikace'!J35</f>
        <v>0</v>
      </c>
      <c r="AW95" s="85">
        <f>'1 - SO 101 Místní komunikace'!J36</f>
        <v>0</v>
      </c>
      <c r="AX95" s="85">
        <f>'1 - SO 101 Místní komunikace'!J37</f>
        <v>0</v>
      </c>
      <c r="AY95" s="85">
        <f>'1 - SO 101 Místní komunikace'!J38</f>
        <v>0</v>
      </c>
      <c r="AZ95" s="85">
        <f>'1 - SO 101 Místní komunikace'!F35</f>
        <v>0</v>
      </c>
      <c r="BA95" s="85">
        <f>'1 - SO 101 Místní komunikace'!F36</f>
        <v>0</v>
      </c>
      <c r="BB95" s="85">
        <f>'1 - SO 101 Místní komunikace'!F37</f>
        <v>0</v>
      </c>
      <c r="BC95" s="85">
        <f>'1 - SO 101 Místní komunikace'!F38</f>
        <v>0</v>
      </c>
      <c r="BD95" s="87">
        <f>'1 - SO 101 Místní komunikace'!F39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78</v>
      </c>
      <c r="B96" s="80"/>
      <c r="C96" s="81"/>
      <c r="D96" s="261" t="s">
        <v>83</v>
      </c>
      <c r="E96" s="261"/>
      <c r="F96" s="261"/>
      <c r="G96" s="261"/>
      <c r="H96" s="261"/>
      <c r="I96" s="82"/>
      <c r="J96" s="261" t="s">
        <v>84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59">
        <f>'2 - SO 401 Veřejné osvětlení'!J32</f>
        <v>0</v>
      </c>
      <c r="AH96" s="260"/>
      <c r="AI96" s="260"/>
      <c r="AJ96" s="260"/>
      <c r="AK96" s="260"/>
      <c r="AL96" s="260"/>
      <c r="AM96" s="260"/>
      <c r="AN96" s="259">
        <f>SUM(AG96,AT96)</f>
        <v>0</v>
      </c>
      <c r="AO96" s="260"/>
      <c r="AP96" s="260"/>
      <c r="AQ96" s="83" t="s">
        <v>81</v>
      </c>
      <c r="AR96" s="80"/>
      <c r="AS96" s="89">
        <v>0</v>
      </c>
      <c r="AT96" s="90">
        <f>ROUND(SUM(AV96:AW96),2)</f>
        <v>0</v>
      </c>
      <c r="AU96" s="91">
        <f>'2 - SO 401 Veřejné osvětlení'!P126</f>
        <v>0</v>
      </c>
      <c r="AV96" s="90">
        <f>'2 - SO 401 Veřejné osvětlení'!J35</f>
        <v>0</v>
      </c>
      <c r="AW96" s="90">
        <f>'2 - SO 401 Veřejné osvětlení'!J36</f>
        <v>0</v>
      </c>
      <c r="AX96" s="90">
        <f>'2 - SO 401 Veřejné osvětlení'!J37</f>
        <v>0</v>
      </c>
      <c r="AY96" s="90">
        <f>'2 - SO 401 Veřejné osvětlení'!J38</f>
        <v>0</v>
      </c>
      <c r="AZ96" s="90">
        <f>'2 - SO 401 Veřejné osvětlení'!F35</f>
        <v>0</v>
      </c>
      <c r="BA96" s="90">
        <f>'2 - SO 401 Veřejné osvětlení'!F36</f>
        <v>0</v>
      </c>
      <c r="BB96" s="90">
        <f>'2 - SO 401 Veřejné osvětlení'!F37</f>
        <v>0</v>
      </c>
      <c r="BC96" s="90">
        <f>'2 - SO 401 Veřejné osvětlení'!F38</f>
        <v>0</v>
      </c>
      <c r="BD96" s="92">
        <f>'2 - SO 401 Veřejné osvětlení'!F39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83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SO 101 Místní komunikace'!C2" display="/"/>
    <hyperlink ref="A96" location="'2 - SO 401 Veřejné osvětl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1"/>
  <sheetViews>
    <sheetView showGridLines="0" workbookViewId="0">
      <selection activeCell="V287" sqref="V28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4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86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5" t="str">
        <f>'Rekapitulace stavby'!K6</f>
        <v>Přechod pro chodce na ul.Čsl.armády</v>
      </c>
      <c r="F7" s="266"/>
      <c r="G7" s="266"/>
      <c r="H7" s="266"/>
      <c r="I7" s="93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5" t="s">
        <v>88</v>
      </c>
      <c r="F9" s="267"/>
      <c r="G9" s="267"/>
      <c r="H9" s="26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3. 8. 2020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8" t="str">
        <f>'Rekapitulace stavby'!E14</f>
        <v>Ing.Ondřej Bojko</v>
      </c>
      <c r="F18" s="229"/>
      <c r="G18" s="229"/>
      <c r="H18" s="229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4" t="s">
        <v>1</v>
      </c>
      <c r="F27" s="234"/>
      <c r="G27" s="234"/>
      <c r="H27" s="234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89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90</v>
      </c>
      <c r="E31" s="32"/>
      <c r="F31" s="32"/>
      <c r="G31" s="32"/>
      <c r="H31" s="32"/>
      <c r="I31" s="96"/>
      <c r="J31" s="103">
        <f>J109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ROUND((SUM(BE109:BE116) + SUM(BE136:BE370)),  2)</f>
        <v>0</v>
      </c>
      <c r="G35" s="32"/>
      <c r="H35" s="32"/>
      <c r="I35" s="109">
        <v>0.21</v>
      </c>
      <c r="J35" s="108">
        <f>ROUND(((SUM(BE109:BE116) + SUM(BE136:BE370))*I35),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ROUND((SUM(BF109:BF116) + SUM(BF136:BF370)),  2)</f>
        <v>0</v>
      </c>
      <c r="G36" s="32"/>
      <c r="H36" s="32"/>
      <c r="I36" s="109">
        <v>0.15</v>
      </c>
      <c r="J36" s="108">
        <f>ROUND(((SUM(BF109:BF116) + SUM(BF136:BF370))*I36),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ROUND((SUM(BG109:BG116) + SUM(BG136:BG370)),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ROUND((SUM(BH109:BH116) + SUM(BH136:BH370)),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ROUND((SUM(BI109:BI116) + SUM(BI136:BI370)),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5" t="str">
        <f>E7</f>
        <v>Přechod pro chodce na ul.Čsl.armády</v>
      </c>
      <c r="F85" s="266"/>
      <c r="G85" s="266"/>
      <c r="H85" s="26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1 - SO 101 Místní komunikace</v>
      </c>
      <c r="F87" s="267"/>
      <c r="G87" s="267"/>
      <c r="H87" s="26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3. 8. 2020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Statutární město Karviná</v>
      </c>
      <c r="G91" s="32"/>
      <c r="H91" s="32"/>
      <c r="I91" s="97" t="s">
        <v>28</v>
      </c>
      <c r="J91" s="30" t="str">
        <f>E21</f>
        <v>HaskoningDHV Czech Republic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Ing.Ondřej Bojko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92</v>
      </c>
      <c r="D94" s="110"/>
      <c r="E94" s="110"/>
      <c r="F94" s="110"/>
      <c r="G94" s="110"/>
      <c r="H94" s="110"/>
      <c r="I94" s="125"/>
      <c r="J94" s="126" t="s">
        <v>93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94</v>
      </c>
      <c r="D96" s="32"/>
      <c r="E96" s="32"/>
      <c r="F96" s="32"/>
      <c r="G96" s="32"/>
      <c r="H96" s="32"/>
      <c r="I96" s="96"/>
      <c r="J96" s="71">
        <f>J136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65" s="9" customFormat="1" ht="24.9" customHeight="1">
      <c r="B97" s="128"/>
      <c r="D97" s="129" t="s">
        <v>96</v>
      </c>
      <c r="E97" s="130"/>
      <c r="F97" s="130"/>
      <c r="G97" s="130"/>
      <c r="H97" s="130"/>
      <c r="I97" s="131"/>
      <c r="J97" s="132">
        <f>J137</f>
        <v>0</v>
      </c>
      <c r="L97" s="128"/>
    </row>
    <row r="98" spans="1:65" s="10" customFormat="1" ht="19.95" customHeight="1">
      <c r="B98" s="133"/>
      <c r="D98" s="134" t="s">
        <v>97</v>
      </c>
      <c r="E98" s="135"/>
      <c r="F98" s="135"/>
      <c r="G98" s="135"/>
      <c r="H98" s="135"/>
      <c r="I98" s="136"/>
      <c r="J98" s="137">
        <f>J138</f>
        <v>0</v>
      </c>
      <c r="L98" s="133"/>
    </row>
    <row r="99" spans="1:65" s="10" customFormat="1" ht="19.95" customHeight="1">
      <c r="B99" s="133"/>
      <c r="D99" s="134" t="s">
        <v>98</v>
      </c>
      <c r="E99" s="135"/>
      <c r="F99" s="135"/>
      <c r="G99" s="135"/>
      <c r="H99" s="135"/>
      <c r="I99" s="136"/>
      <c r="J99" s="137">
        <f>J152</f>
        <v>0</v>
      </c>
      <c r="L99" s="133"/>
    </row>
    <row r="100" spans="1:65" s="10" customFormat="1" ht="19.95" customHeight="1">
      <c r="B100" s="133"/>
      <c r="D100" s="134" t="s">
        <v>99</v>
      </c>
      <c r="E100" s="135"/>
      <c r="F100" s="135"/>
      <c r="G100" s="135"/>
      <c r="H100" s="135"/>
      <c r="I100" s="136"/>
      <c r="J100" s="137">
        <f>J216</f>
        <v>0</v>
      </c>
      <c r="L100" s="133"/>
    </row>
    <row r="101" spans="1:65" s="10" customFormat="1" ht="19.95" customHeight="1">
      <c r="B101" s="133"/>
      <c r="D101" s="134" t="s">
        <v>100</v>
      </c>
      <c r="E101" s="135"/>
      <c r="F101" s="135"/>
      <c r="G101" s="135"/>
      <c r="H101" s="135"/>
      <c r="I101" s="136"/>
      <c r="J101" s="137">
        <f>J227</f>
        <v>0</v>
      </c>
      <c r="L101" s="133"/>
    </row>
    <row r="102" spans="1:65" s="10" customFormat="1" ht="19.95" customHeight="1">
      <c r="B102" s="133"/>
      <c r="D102" s="134" t="s">
        <v>101</v>
      </c>
      <c r="E102" s="135"/>
      <c r="F102" s="135"/>
      <c r="G102" s="135"/>
      <c r="H102" s="135"/>
      <c r="I102" s="136"/>
      <c r="J102" s="137">
        <f>J280</f>
        <v>0</v>
      </c>
      <c r="L102" s="133"/>
    </row>
    <row r="103" spans="1:65" s="10" customFormat="1" ht="19.95" customHeight="1">
      <c r="B103" s="133"/>
      <c r="D103" s="134" t="s">
        <v>102</v>
      </c>
      <c r="E103" s="135"/>
      <c r="F103" s="135"/>
      <c r="G103" s="135"/>
      <c r="H103" s="135"/>
      <c r="I103" s="136"/>
      <c r="J103" s="137">
        <f>J284</f>
        <v>0</v>
      </c>
      <c r="L103" s="133"/>
    </row>
    <row r="104" spans="1:65" s="10" customFormat="1" ht="19.95" customHeight="1">
      <c r="B104" s="133"/>
      <c r="D104" s="134" t="s">
        <v>103</v>
      </c>
      <c r="E104" s="135"/>
      <c r="F104" s="135"/>
      <c r="G104" s="135"/>
      <c r="H104" s="135"/>
      <c r="I104" s="136"/>
      <c r="J104" s="137">
        <f>J356</f>
        <v>0</v>
      </c>
      <c r="L104" s="133"/>
    </row>
    <row r="105" spans="1:65" s="10" customFormat="1" ht="19.95" customHeight="1">
      <c r="B105" s="133"/>
      <c r="D105" s="134" t="s">
        <v>104</v>
      </c>
      <c r="E105" s="135"/>
      <c r="F105" s="135"/>
      <c r="G105" s="135"/>
      <c r="H105" s="135"/>
      <c r="I105" s="136"/>
      <c r="J105" s="137">
        <f>J365</f>
        <v>0</v>
      </c>
      <c r="L105" s="133"/>
    </row>
    <row r="106" spans="1:65" s="9" customFormat="1" ht="24.9" customHeight="1">
      <c r="B106" s="128"/>
      <c r="D106" s="129" t="s">
        <v>105</v>
      </c>
      <c r="E106" s="130"/>
      <c r="F106" s="130"/>
      <c r="G106" s="130"/>
      <c r="H106" s="130"/>
      <c r="I106" s="131"/>
      <c r="J106" s="132">
        <f>J367</f>
        <v>0</v>
      </c>
      <c r="L106" s="128"/>
    </row>
    <row r="107" spans="1:65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6.9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65" s="2" customFormat="1" ht="29.25" customHeight="1">
      <c r="A109" s="32"/>
      <c r="B109" s="33"/>
      <c r="C109" s="127" t="s">
        <v>106</v>
      </c>
      <c r="D109" s="32"/>
      <c r="E109" s="32"/>
      <c r="F109" s="32"/>
      <c r="G109" s="32"/>
      <c r="H109" s="32"/>
      <c r="I109" s="96"/>
      <c r="J109" s="138">
        <f>ROUND(J110 + J111 + J112 + J113 + J114 + J115,2)</f>
        <v>0</v>
      </c>
      <c r="K109" s="32"/>
      <c r="L109" s="42"/>
      <c r="N109" s="139" t="s">
        <v>38</v>
      </c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18" customHeight="1">
      <c r="A110" s="32"/>
      <c r="B110" s="140"/>
      <c r="C110" s="96"/>
      <c r="D110" s="269" t="s">
        <v>107</v>
      </c>
      <c r="E110" s="270"/>
      <c r="F110" s="270"/>
      <c r="G110" s="96"/>
      <c r="H110" s="96"/>
      <c r="I110" s="96"/>
      <c r="J110" s="142">
        <v>0</v>
      </c>
      <c r="K110" s="96"/>
      <c r="L110" s="143"/>
      <c r="M110" s="144"/>
      <c r="N110" s="145" t="s">
        <v>39</v>
      </c>
      <c r="O110" s="144"/>
      <c r="P110" s="144"/>
      <c r="Q110" s="144"/>
      <c r="R110" s="144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108</v>
      </c>
      <c r="AZ110" s="144"/>
      <c r="BA110" s="144"/>
      <c r="BB110" s="144"/>
      <c r="BC110" s="144"/>
      <c r="BD110" s="144"/>
      <c r="BE110" s="147">
        <f t="shared" ref="BE110:BE115" si="0">IF(N110="základní",J110,0)</f>
        <v>0</v>
      </c>
      <c r="BF110" s="147">
        <f t="shared" ref="BF110:BF115" si="1">IF(N110="snížená",J110,0)</f>
        <v>0</v>
      </c>
      <c r="BG110" s="147">
        <f t="shared" ref="BG110:BG115" si="2">IF(N110="zákl. přenesená",J110,0)</f>
        <v>0</v>
      </c>
      <c r="BH110" s="147">
        <f t="shared" ref="BH110:BH115" si="3">IF(N110="sníž. přenesená",J110,0)</f>
        <v>0</v>
      </c>
      <c r="BI110" s="147">
        <f t="shared" ref="BI110:BI115" si="4">IF(N110="nulová",J110,0)</f>
        <v>0</v>
      </c>
      <c r="BJ110" s="146" t="s">
        <v>79</v>
      </c>
      <c r="BK110" s="144"/>
      <c r="BL110" s="144"/>
      <c r="BM110" s="144"/>
    </row>
    <row r="111" spans="1:65" s="2" customFormat="1" ht="18" customHeight="1">
      <c r="A111" s="32"/>
      <c r="B111" s="140"/>
      <c r="C111" s="96"/>
      <c r="D111" s="269" t="s">
        <v>109</v>
      </c>
      <c r="E111" s="270"/>
      <c r="F111" s="270"/>
      <c r="G111" s="96"/>
      <c r="H111" s="96"/>
      <c r="I111" s="96"/>
      <c r="J111" s="142">
        <v>0</v>
      </c>
      <c r="K111" s="96"/>
      <c r="L111" s="143"/>
      <c r="M111" s="144"/>
      <c r="N111" s="145" t="s">
        <v>39</v>
      </c>
      <c r="O111" s="144"/>
      <c r="P111" s="144"/>
      <c r="Q111" s="144"/>
      <c r="R111" s="144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108</v>
      </c>
      <c r="AZ111" s="144"/>
      <c r="BA111" s="144"/>
      <c r="BB111" s="144"/>
      <c r="BC111" s="144"/>
      <c r="BD111" s="144"/>
      <c r="BE111" s="147">
        <f t="shared" si="0"/>
        <v>0</v>
      </c>
      <c r="BF111" s="147">
        <f t="shared" si="1"/>
        <v>0</v>
      </c>
      <c r="BG111" s="147">
        <f t="shared" si="2"/>
        <v>0</v>
      </c>
      <c r="BH111" s="147">
        <f t="shared" si="3"/>
        <v>0</v>
      </c>
      <c r="BI111" s="147">
        <f t="shared" si="4"/>
        <v>0</v>
      </c>
      <c r="BJ111" s="146" t="s">
        <v>79</v>
      </c>
      <c r="BK111" s="144"/>
      <c r="BL111" s="144"/>
      <c r="BM111" s="144"/>
    </row>
    <row r="112" spans="1:65" s="2" customFormat="1" ht="18" customHeight="1">
      <c r="A112" s="32"/>
      <c r="B112" s="140"/>
      <c r="C112" s="96"/>
      <c r="D112" s="269" t="s">
        <v>110</v>
      </c>
      <c r="E112" s="270"/>
      <c r="F112" s="270"/>
      <c r="G112" s="96"/>
      <c r="H112" s="96"/>
      <c r="I112" s="96"/>
      <c r="J112" s="142">
        <v>0</v>
      </c>
      <c r="K112" s="96"/>
      <c r="L112" s="143"/>
      <c r="M112" s="144"/>
      <c r="N112" s="145" t="s">
        <v>39</v>
      </c>
      <c r="O112" s="144"/>
      <c r="P112" s="144"/>
      <c r="Q112" s="144"/>
      <c r="R112" s="144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6" t="s">
        <v>108</v>
      </c>
      <c r="AZ112" s="144"/>
      <c r="BA112" s="144"/>
      <c r="BB112" s="144"/>
      <c r="BC112" s="144"/>
      <c r="BD112" s="144"/>
      <c r="BE112" s="147">
        <f t="shared" si="0"/>
        <v>0</v>
      </c>
      <c r="BF112" s="147">
        <f t="shared" si="1"/>
        <v>0</v>
      </c>
      <c r="BG112" s="147">
        <f t="shared" si="2"/>
        <v>0</v>
      </c>
      <c r="BH112" s="147">
        <f t="shared" si="3"/>
        <v>0</v>
      </c>
      <c r="BI112" s="147">
        <f t="shared" si="4"/>
        <v>0</v>
      </c>
      <c r="BJ112" s="146" t="s">
        <v>79</v>
      </c>
      <c r="BK112" s="144"/>
      <c r="BL112" s="144"/>
      <c r="BM112" s="144"/>
    </row>
    <row r="113" spans="1:65" s="2" customFormat="1" ht="18" customHeight="1">
      <c r="A113" s="32"/>
      <c r="B113" s="140"/>
      <c r="C113" s="96"/>
      <c r="D113" s="269" t="s">
        <v>111</v>
      </c>
      <c r="E113" s="270"/>
      <c r="F113" s="270"/>
      <c r="G113" s="96"/>
      <c r="H113" s="96"/>
      <c r="I113" s="96"/>
      <c r="J113" s="142">
        <v>0</v>
      </c>
      <c r="K113" s="96"/>
      <c r="L113" s="143"/>
      <c r="M113" s="144"/>
      <c r="N113" s="145" t="s">
        <v>39</v>
      </c>
      <c r="O113" s="144"/>
      <c r="P113" s="144"/>
      <c r="Q113" s="144"/>
      <c r="R113" s="144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6" t="s">
        <v>108</v>
      </c>
      <c r="AZ113" s="144"/>
      <c r="BA113" s="144"/>
      <c r="BB113" s="144"/>
      <c r="BC113" s="144"/>
      <c r="BD113" s="144"/>
      <c r="BE113" s="147">
        <f t="shared" si="0"/>
        <v>0</v>
      </c>
      <c r="BF113" s="147">
        <f t="shared" si="1"/>
        <v>0</v>
      </c>
      <c r="BG113" s="147">
        <f t="shared" si="2"/>
        <v>0</v>
      </c>
      <c r="BH113" s="147">
        <f t="shared" si="3"/>
        <v>0</v>
      </c>
      <c r="BI113" s="147">
        <f t="shared" si="4"/>
        <v>0</v>
      </c>
      <c r="BJ113" s="146" t="s">
        <v>79</v>
      </c>
      <c r="BK113" s="144"/>
      <c r="BL113" s="144"/>
      <c r="BM113" s="144"/>
    </row>
    <row r="114" spans="1:65" s="2" customFormat="1" ht="18" customHeight="1">
      <c r="A114" s="32"/>
      <c r="B114" s="140"/>
      <c r="C114" s="96"/>
      <c r="D114" s="269" t="s">
        <v>112</v>
      </c>
      <c r="E114" s="270"/>
      <c r="F114" s="270"/>
      <c r="G114" s="96"/>
      <c r="H114" s="96"/>
      <c r="I114" s="96"/>
      <c r="J114" s="142">
        <v>0</v>
      </c>
      <c r="K114" s="96"/>
      <c r="L114" s="143"/>
      <c r="M114" s="144"/>
      <c r="N114" s="145" t="s">
        <v>39</v>
      </c>
      <c r="O114" s="144"/>
      <c r="P114" s="144"/>
      <c r="Q114" s="144"/>
      <c r="R114" s="144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6" t="s">
        <v>108</v>
      </c>
      <c r="AZ114" s="144"/>
      <c r="BA114" s="144"/>
      <c r="BB114" s="144"/>
      <c r="BC114" s="144"/>
      <c r="BD114" s="144"/>
      <c r="BE114" s="147">
        <f t="shared" si="0"/>
        <v>0</v>
      </c>
      <c r="BF114" s="147">
        <f t="shared" si="1"/>
        <v>0</v>
      </c>
      <c r="BG114" s="147">
        <f t="shared" si="2"/>
        <v>0</v>
      </c>
      <c r="BH114" s="147">
        <f t="shared" si="3"/>
        <v>0</v>
      </c>
      <c r="BI114" s="147">
        <f t="shared" si="4"/>
        <v>0</v>
      </c>
      <c r="BJ114" s="146" t="s">
        <v>79</v>
      </c>
      <c r="BK114" s="144"/>
      <c r="BL114" s="144"/>
      <c r="BM114" s="144"/>
    </row>
    <row r="115" spans="1:65" s="2" customFormat="1" ht="18" customHeight="1">
      <c r="A115" s="32"/>
      <c r="B115" s="140"/>
      <c r="C115" s="96"/>
      <c r="D115" s="141" t="s">
        <v>113</v>
      </c>
      <c r="E115" s="96"/>
      <c r="F115" s="96"/>
      <c r="G115" s="96"/>
      <c r="H115" s="96"/>
      <c r="I115" s="96"/>
      <c r="J115" s="142">
        <f>ROUND(J30*T115,2)</f>
        <v>0</v>
      </c>
      <c r="K115" s="96"/>
      <c r="L115" s="143"/>
      <c r="M115" s="144"/>
      <c r="N115" s="145" t="s">
        <v>39</v>
      </c>
      <c r="O115" s="144"/>
      <c r="P115" s="144"/>
      <c r="Q115" s="144"/>
      <c r="R115" s="144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6" t="s">
        <v>114</v>
      </c>
      <c r="AZ115" s="144"/>
      <c r="BA115" s="144"/>
      <c r="BB115" s="144"/>
      <c r="BC115" s="144"/>
      <c r="BD115" s="144"/>
      <c r="BE115" s="147">
        <f t="shared" si="0"/>
        <v>0</v>
      </c>
      <c r="BF115" s="147">
        <f t="shared" si="1"/>
        <v>0</v>
      </c>
      <c r="BG115" s="147">
        <f t="shared" si="2"/>
        <v>0</v>
      </c>
      <c r="BH115" s="147">
        <f t="shared" si="3"/>
        <v>0</v>
      </c>
      <c r="BI115" s="147">
        <f t="shared" si="4"/>
        <v>0</v>
      </c>
      <c r="BJ115" s="146" t="s">
        <v>79</v>
      </c>
      <c r="BK115" s="144"/>
      <c r="BL115" s="144"/>
      <c r="BM115" s="144"/>
    </row>
    <row r="116" spans="1:65" s="2" customFormat="1" ht="10.199999999999999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9.25" customHeight="1">
      <c r="A117" s="32"/>
      <c r="B117" s="33"/>
      <c r="C117" s="148" t="s">
        <v>115</v>
      </c>
      <c r="D117" s="110"/>
      <c r="E117" s="110"/>
      <c r="F117" s="110"/>
      <c r="G117" s="110"/>
      <c r="H117" s="110"/>
      <c r="I117" s="125"/>
      <c r="J117" s="149">
        <f>ROUND(J96+J109,2)</f>
        <v>0</v>
      </c>
      <c r="K117" s="11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47"/>
      <c r="C118" s="48"/>
      <c r="D118" s="48"/>
      <c r="E118" s="48"/>
      <c r="F118" s="48"/>
      <c r="G118" s="48"/>
      <c r="H118" s="48"/>
      <c r="I118" s="122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65" s="2" customFormat="1" ht="6.9" customHeight="1">
      <c r="A122" s="32"/>
      <c r="B122" s="49"/>
      <c r="C122" s="50"/>
      <c r="D122" s="50"/>
      <c r="E122" s="50"/>
      <c r="F122" s="50"/>
      <c r="G122" s="50"/>
      <c r="H122" s="50"/>
      <c r="I122" s="123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24.9" customHeight="1">
      <c r="A123" s="32"/>
      <c r="B123" s="33"/>
      <c r="C123" s="21" t="s">
        <v>116</v>
      </c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12" customHeight="1">
      <c r="A125" s="32"/>
      <c r="B125" s="33"/>
      <c r="C125" s="27" t="s">
        <v>15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16.5" customHeight="1">
      <c r="A126" s="32"/>
      <c r="B126" s="33"/>
      <c r="C126" s="32"/>
      <c r="D126" s="32"/>
      <c r="E126" s="265" t="str">
        <f>E7</f>
        <v>Přechod pro chodce na ul.Čsl.armády</v>
      </c>
      <c r="F126" s="266"/>
      <c r="G126" s="266"/>
      <c r="H126" s="266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12" customHeight="1">
      <c r="A127" s="32"/>
      <c r="B127" s="33"/>
      <c r="C127" s="27" t="s">
        <v>87</v>
      </c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6.5" customHeight="1">
      <c r="A128" s="32"/>
      <c r="B128" s="33"/>
      <c r="C128" s="32"/>
      <c r="D128" s="32"/>
      <c r="E128" s="245" t="str">
        <f>E9</f>
        <v>1 - SO 101 Místní komunikace</v>
      </c>
      <c r="F128" s="267"/>
      <c r="G128" s="267"/>
      <c r="H128" s="267"/>
      <c r="I128" s="96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19</v>
      </c>
      <c r="D130" s="32"/>
      <c r="E130" s="32"/>
      <c r="F130" s="25" t="str">
        <f>F12</f>
        <v xml:space="preserve"> </v>
      </c>
      <c r="G130" s="32"/>
      <c r="H130" s="32"/>
      <c r="I130" s="97" t="s">
        <v>21</v>
      </c>
      <c r="J130" s="55" t="str">
        <f>IF(J12="","",J12)</f>
        <v>3. 8. 2020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" customHeight="1">
      <c r="A131" s="32"/>
      <c r="B131" s="33"/>
      <c r="C131" s="32"/>
      <c r="D131" s="32"/>
      <c r="E131" s="32"/>
      <c r="F131" s="32"/>
      <c r="G131" s="32"/>
      <c r="H131" s="32"/>
      <c r="I131" s="96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25.65" customHeight="1">
      <c r="A132" s="32"/>
      <c r="B132" s="33"/>
      <c r="C132" s="27" t="s">
        <v>23</v>
      </c>
      <c r="D132" s="32"/>
      <c r="E132" s="32"/>
      <c r="F132" s="25" t="str">
        <f>E15</f>
        <v>Statutární město Karviná</v>
      </c>
      <c r="G132" s="32"/>
      <c r="H132" s="32"/>
      <c r="I132" s="97" t="s">
        <v>28</v>
      </c>
      <c r="J132" s="30" t="str">
        <f>E21</f>
        <v>HaskoningDHV Czech Republic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15" customHeight="1">
      <c r="A133" s="32"/>
      <c r="B133" s="33"/>
      <c r="C133" s="27" t="s">
        <v>27</v>
      </c>
      <c r="D133" s="32"/>
      <c r="E133" s="32"/>
      <c r="F133" s="25" t="str">
        <f>IF(E18="","",E18)</f>
        <v>Ing.Ondřej Bojko</v>
      </c>
      <c r="G133" s="32"/>
      <c r="H133" s="32"/>
      <c r="I133" s="97" t="s">
        <v>31</v>
      </c>
      <c r="J133" s="30" t="str">
        <f>E24</f>
        <v>Pflegrová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35" customHeight="1">
      <c r="A134" s="32"/>
      <c r="B134" s="33"/>
      <c r="C134" s="32"/>
      <c r="D134" s="32"/>
      <c r="E134" s="32"/>
      <c r="F134" s="32"/>
      <c r="G134" s="32"/>
      <c r="H134" s="32"/>
      <c r="I134" s="96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>
      <c r="A135" s="150"/>
      <c r="B135" s="151"/>
      <c r="C135" s="152" t="s">
        <v>117</v>
      </c>
      <c r="D135" s="153" t="s">
        <v>59</v>
      </c>
      <c r="E135" s="153" t="s">
        <v>55</v>
      </c>
      <c r="F135" s="153" t="s">
        <v>56</v>
      </c>
      <c r="G135" s="153" t="s">
        <v>118</v>
      </c>
      <c r="H135" s="153" t="s">
        <v>119</v>
      </c>
      <c r="I135" s="154" t="s">
        <v>120</v>
      </c>
      <c r="J135" s="153" t="s">
        <v>93</v>
      </c>
      <c r="K135" s="155" t="s">
        <v>121</v>
      </c>
      <c r="L135" s="156"/>
      <c r="M135" s="62" t="s">
        <v>1</v>
      </c>
      <c r="N135" s="63" t="s">
        <v>38</v>
      </c>
      <c r="O135" s="63" t="s">
        <v>122</v>
      </c>
      <c r="P135" s="63" t="s">
        <v>123</v>
      </c>
      <c r="Q135" s="63" t="s">
        <v>124</v>
      </c>
      <c r="R135" s="63" t="s">
        <v>125</v>
      </c>
      <c r="S135" s="63" t="s">
        <v>126</v>
      </c>
      <c r="T135" s="64" t="s">
        <v>127</v>
      </c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/>
    </row>
    <row r="136" spans="1:65" s="2" customFormat="1" ht="22.8" customHeight="1">
      <c r="A136" s="32"/>
      <c r="B136" s="33"/>
      <c r="C136" s="69" t="s">
        <v>128</v>
      </c>
      <c r="D136" s="32"/>
      <c r="E136" s="32"/>
      <c r="F136" s="32"/>
      <c r="G136" s="32"/>
      <c r="H136" s="32"/>
      <c r="I136" s="96"/>
      <c r="J136" s="157">
        <f>BK136</f>
        <v>0</v>
      </c>
      <c r="K136" s="32"/>
      <c r="L136" s="33"/>
      <c r="M136" s="65"/>
      <c r="N136" s="56"/>
      <c r="O136" s="66"/>
      <c r="P136" s="158">
        <f>P137+P367</f>
        <v>0</v>
      </c>
      <c r="Q136" s="66"/>
      <c r="R136" s="158">
        <f>R137+R367</f>
        <v>385.65323890000002</v>
      </c>
      <c r="S136" s="66"/>
      <c r="T136" s="159">
        <f>T137+T367</f>
        <v>393.24150000000003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73</v>
      </c>
      <c r="AU136" s="17" t="s">
        <v>95</v>
      </c>
      <c r="BK136" s="160">
        <f>BK137+BK367</f>
        <v>0</v>
      </c>
    </row>
    <row r="137" spans="1:65" s="12" customFormat="1" ht="25.95" customHeight="1">
      <c r="B137" s="161"/>
      <c r="D137" s="162" t="s">
        <v>73</v>
      </c>
      <c r="E137" s="163" t="s">
        <v>129</v>
      </c>
      <c r="F137" s="163" t="s">
        <v>130</v>
      </c>
      <c r="I137" s="164"/>
      <c r="J137" s="165">
        <f>BK137</f>
        <v>0</v>
      </c>
      <c r="L137" s="161"/>
      <c r="M137" s="166"/>
      <c r="N137" s="167"/>
      <c r="O137" s="167"/>
      <c r="P137" s="168">
        <f>P138+P152+P216+P227+P280+P284+P356+P365</f>
        <v>0</v>
      </c>
      <c r="Q137" s="167"/>
      <c r="R137" s="168">
        <f>R138+R152+R216+R227+R280+R284+R356+R365</f>
        <v>385.65323890000002</v>
      </c>
      <c r="S137" s="167"/>
      <c r="T137" s="169">
        <f>T138+T152+T216+T227+T280+T284+T356+T365</f>
        <v>393.24150000000003</v>
      </c>
      <c r="AR137" s="162" t="s">
        <v>79</v>
      </c>
      <c r="AT137" s="170" t="s">
        <v>73</v>
      </c>
      <c r="AU137" s="170" t="s">
        <v>74</v>
      </c>
      <c r="AY137" s="162" t="s">
        <v>131</v>
      </c>
      <c r="BK137" s="171">
        <f>BK138+BK152+BK216+BK227+BK280+BK284+BK356+BK365</f>
        <v>0</v>
      </c>
    </row>
    <row r="138" spans="1:65" s="12" customFormat="1" ht="22.8" customHeight="1">
      <c r="B138" s="161"/>
      <c r="D138" s="162" t="s">
        <v>73</v>
      </c>
      <c r="E138" s="172" t="s">
        <v>132</v>
      </c>
      <c r="F138" s="172" t="s">
        <v>133</v>
      </c>
      <c r="I138" s="164"/>
      <c r="J138" s="173">
        <f>BK138</f>
        <v>0</v>
      </c>
      <c r="L138" s="161"/>
      <c r="M138" s="166"/>
      <c r="N138" s="167"/>
      <c r="O138" s="167"/>
      <c r="P138" s="168">
        <f>SUM(P139:P151)</f>
        <v>0</v>
      </c>
      <c r="Q138" s="167"/>
      <c r="R138" s="168">
        <f>SUM(R139:R151)</f>
        <v>232.68207999999998</v>
      </c>
      <c r="S138" s="167"/>
      <c r="T138" s="169">
        <f>SUM(T139:T151)</f>
        <v>0</v>
      </c>
      <c r="AR138" s="162" t="s">
        <v>79</v>
      </c>
      <c r="AT138" s="170" t="s">
        <v>73</v>
      </c>
      <c r="AU138" s="170" t="s">
        <v>79</v>
      </c>
      <c r="AY138" s="162" t="s">
        <v>131</v>
      </c>
      <c r="BK138" s="171">
        <f>SUM(BK139:BK151)</f>
        <v>0</v>
      </c>
    </row>
    <row r="139" spans="1:65" s="2" customFormat="1" ht="33" customHeight="1">
      <c r="A139" s="32"/>
      <c r="B139" s="140"/>
      <c r="C139" s="174" t="s">
        <v>79</v>
      </c>
      <c r="D139" s="174" t="s">
        <v>134</v>
      </c>
      <c r="E139" s="175" t="s">
        <v>135</v>
      </c>
      <c r="F139" s="176" t="s">
        <v>136</v>
      </c>
      <c r="G139" s="177" t="s">
        <v>137</v>
      </c>
      <c r="H139" s="178">
        <v>139.19999999999999</v>
      </c>
      <c r="I139" s="179"/>
      <c r="J139" s="180">
        <f>ROUND(I139*H139,2)</f>
        <v>0</v>
      </c>
      <c r="K139" s="176" t="s">
        <v>138</v>
      </c>
      <c r="L139" s="33"/>
      <c r="M139" s="181" t="s">
        <v>1</v>
      </c>
      <c r="N139" s="182" t="s">
        <v>39</v>
      </c>
      <c r="O139" s="58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5" t="s">
        <v>139</v>
      </c>
      <c r="AT139" s="185" t="s">
        <v>134</v>
      </c>
      <c r="AU139" s="185" t="s">
        <v>83</v>
      </c>
      <c r="AY139" s="17" t="s">
        <v>131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7" t="s">
        <v>79</v>
      </c>
      <c r="BK139" s="186">
        <f>ROUND(I139*H139,2)</f>
        <v>0</v>
      </c>
      <c r="BL139" s="17" t="s">
        <v>139</v>
      </c>
      <c r="BM139" s="185" t="s">
        <v>140</v>
      </c>
    </row>
    <row r="140" spans="1:65" s="13" customFormat="1" ht="10.199999999999999">
      <c r="B140" s="187"/>
      <c r="D140" s="188" t="s">
        <v>141</v>
      </c>
      <c r="E140" s="189" t="s">
        <v>1</v>
      </c>
      <c r="F140" s="190" t="s">
        <v>142</v>
      </c>
      <c r="H140" s="191">
        <v>139.19999999999999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89" t="s">
        <v>141</v>
      </c>
      <c r="AU140" s="189" t="s">
        <v>83</v>
      </c>
      <c r="AV140" s="13" t="s">
        <v>83</v>
      </c>
      <c r="AW140" s="13" t="s">
        <v>30</v>
      </c>
      <c r="AX140" s="13" t="s">
        <v>74</v>
      </c>
      <c r="AY140" s="189" t="s">
        <v>131</v>
      </c>
    </row>
    <row r="141" spans="1:65" s="14" customFormat="1" ht="10.199999999999999">
      <c r="B141" s="196"/>
      <c r="D141" s="188" t="s">
        <v>141</v>
      </c>
      <c r="E141" s="197" t="s">
        <v>1</v>
      </c>
      <c r="F141" s="198" t="s">
        <v>143</v>
      </c>
      <c r="H141" s="199">
        <v>139.19999999999999</v>
      </c>
      <c r="I141" s="200"/>
      <c r="L141" s="196"/>
      <c r="M141" s="201"/>
      <c r="N141" s="202"/>
      <c r="O141" s="202"/>
      <c r="P141" s="202"/>
      <c r="Q141" s="202"/>
      <c r="R141" s="202"/>
      <c r="S141" s="202"/>
      <c r="T141" s="203"/>
      <c r="AT141" s="197" t="s">
        <v>141</v>
      </c>
      <c r="AU141" s="197" t="s">
        <v>83</v>
      </c>
      <c r="AV141" s="14" t="s">
        <v>139</v>
      </c>
      <c r="AW141" s="14" t="s">
        <v>30</v>
      </c>
      <c r="AX141" s="14" t="s">
        <v>79</v>
      </c>
      <c r="AY141" s="197" t="s">
        <v>131</v>
      </c>
    </row>
    <row r="142" spans="1:65" s="2" customFormat="1" ht="55.5" customHeight="1">
      <c r="A142" s="32"/>
      <c r="B142" s="140"/>
      <c r="C142" s="174" t="s">
        <v>83</v>
      </c>
      <c r="D142" s="174" t="s">
        <v>134</v>
      </c>
      <c r="E142" s="175" t="s">
        <v>144</v>
      </c>
      <c r="F142" s="176" t="s">
        <v>145</v>
      </c>
      <c r="G142" s="177" t="s">
        <v>137</v>
      </c>
      <c r="H142" s="178">
        <v>139.19999999999999</v>
      </c>
      <c r="I142" s="179"/>
      <c r="J142" s="180">
        <f>ROUND(I142*H142,2)</f>
        <v>0</v>
      </c>
      <c r="K142" s="176" t="s">
        <v>138</v>
      </c>
      <c r="L142" s="33"/>
      <c r="M142" s="181" t="s">
        <v>1</v>
      </c>
      <c r="N142" s="182" t="s">
        <v>39</v>
      </c>
      <c r="O142" s="58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5" t="s">
        <v>139</v>
      </c>
      <c r="AT142" s="185" t="s">
        <v>134</v>
      </c>
      <c r="AU142" s="185" t="s">
        <v>83</v>
      </c>
      <c r="AY142" s="17" t="s">
        <v>131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7" t="s">
        <v>79</v>
      </c>
      <c r="BK142" s="186">
        <f>ROUND(I142*H142,2)</f>
        <v>0</v>
      </c>
      <c r="BL142" s="17" t="s">
        <v>139</v>
      </c>
      <c r="BM142" s="185" t="s">
        <v>146</v>
      </c>
    </row>
    <row r="143" spans="1:65" s="2" customFormat="1" ht="44.25" customHeight="1">
      <c r="A143" s="32"/>
      <c r="B143" s="140"/>
      <c r="C143" s="174" t="s">
        <v>147</v>
      </c>
      <c r="D143" s="174" t="s">
        <v>134</v>
      </c>
      <c r="E143" s="175" t="s">
        <v>148</v>
      </c>
      <c r="F143" s="176" t="s">
        <v>149</v>
      </c>
      <c r="G143" s="177" t="s">
        <v>137</v>
      </c>
      <c r="H143" s="178">
        <v>139.19999999999999</v>
      </c>
      <c r="I143" s="179"/>
      <c r="J143" s="180">
        <f>ROUND(I143*H143,2)</f>
        <v>0</v>
      </c>
      <c r="K143" s="176" t="s">
        <v>138</v>
      </c>
      <c r="L143" s="33"/>
      <c r="M143" s="181" t="s">
        <v>1</v>
      </c>
      <c r="N143" s="182" t="s">
        <v>39</v>
      </c>
      <c r="O143" s="58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5" t="s">
        <v>139</v>
      </c>
      <c r="AT143" s="185" t="s">
        <v>134</v>
      </c>
      <c r="AU143" s="185" t="s">
        <v>83</v>
      </c>
      <c r="AY143" s="17" t="s">
        <v>131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7" t="s">
        <v>79</v>
      </c>
      <c r="BK143" s="186">
        <f>ROUND(I143*H143,2)</f>
        <v>0</v>
      </c>
      <c r="BL143" s="17" t="s">
        <v>139</v>
      </c>
      <c r="BM143" s="185" t="s">
        <v>150</v>
      </c>
    </row>
    <row r="144" spans="1:65" s="2" customFormat="1" ht="16.5" customHeight="1">
      <c r="A144" s="32"/>
      <c r="B144" s="140"/>
      <c r="C144" s="204" t="s">
        <v>139</v>
      </c>
      <c r="D144" s="204" t="s">
        <v>151</v>
      </c>
      <c r="E144" s="205" t="s">
        <v>152</v>
      </c>
      <c r="F144" s="206" t="s">
        <v>153</v>
      </c>
      <c r="G144" s="207" t="s">
        <v>154</v>
      </c>
      <c r="H144" s="208">
        <v>232.464</v>
      </c>
      <c r="I144" s="209"/>
      <c r="J144" s="210">
        <f>ROUND(I144*H144,2)</f>
        <v>0</v>
      </c>
      <c r="K144" s="206" t="s">
        <v>138</v>
      </c>
      <c r="L144" s="211"/>
      <c r="M144" s="212" t="s">
        <v>1</v>
      </c>
      <c r="N144" s="213" t="s">
        <v>39</v>
      </c>
      <c r="O144" s="58"/>
      <c r="P144" s="183">
        <f>O144*H144</f>
        <v>0</v>
      </c>
      <c r="Q144" s="183">
        <v>1</v>
      </c>
      <c r="R144" s="183">
        <f>Q144*H144</f>
        <v>232.464</v>
      </c>
      <c r="S144" s="183">
        <v>0</v>
      </c>
      <c r="T144" s="18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5" t="s">
        <v>155</v>
      </c>
      <c r="AT144" s="185" t="s">
        <v>151</v>
      </c>
      <c r="AU144" s="185" t="s">
        <v>83</v>
      </c>
      <c r="AY144" s="17" t="s">
        <v>131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79</v>
      </c>
      <c r="BK144" s="186">
        <f>ROUND(I144*H144,2)</f>
        <v>0</v>
      </c>
      <c r="BL144" s="17" t="s">
        <v>139</v>
      </c>
      <c r="BM144" s="185" t="s">
        <v>156</v>
      </c>
    </row>
    <row r="145" spans="1:65" s="13" customFormat="1" ht="10.199999999999999">
      <c r="B145" s="187"/>
      <c r="D145" s="188" t="s">
        <v>141</v>
      </c>
      <c r="E145" s="189" t="s">
        <v>1</v>
      </c>
      <c r="F145" s="190" t="s">
        <v>157</v>
      </c>
      <c r="H145" s="191">
        <v>232.464</v>
      </c>
      <c r="I145" s="192"/>
      <c r="L145" s="187"/>
      <c r="M145" s="193"/>
      <c r="N145" s="194"/>
      <c r="O145" s="194"/>
      <c r="P145" s="194"/>
      <c r="Q145" s="194"/>
      <c r="R145" s="194"/>
      <c r="S145" s="194"/>
      <c r="T145" s="195"/>
      <c r="AT145" s="189" t="s">
        <v>141</v>
      </c>
      <c r="AU145" s="189" t="s">
        <v>83</v>
      </c>
      <c r="AV145" s="13" t="s">
        <v>83</v>
      </c>
      <c r="AW145" s="13" t="s">
        <v>30</v>
      </c>
      <c r="AX145" s="13" t="s">
        <v>74</v>
      </c>
      <c r="AY145" s="189" t="s">
        <v>131</v>
      </c>
    </row>
    <row r="146" spans="1:65" s="14" customFormat="1" ht="10.199999999999999">
      <c r="B146" s="196"/>
      <c r="D146" s="188" t="s">
        <v>141</v>
      </c>
      <c r="E146" s="197" t="s">
        <v>1</v>
      </c>
      <c r="F146" s="198" t="s">
        <v>143</v>
      </c>
      <c r="H146" s="199">
        <v>232.464</v>
      </c>
      <c r="I146" s="200"/>
      <c r="L146" s="196"/>
      <c r="M146" s="201"/>
      <c r="N146" s="202"/>
      <c r="O146" s="202"/>
      <c r="P146" s="202"/>
      <c r="Q146" s="202"/>
      <c r="R146" s="202"/>
      <c r="S146" s="202"/>
      <c r="T146" s="203"/>
      <c r="AT146" s="197" t="s">
        <v>141</v>
      </c>
      <c r="AU146" s="197" t="s">
        <v>83</v>
      </c>
      <c r="AV146" s="14" t="s">
        <v>139</v>
      </c>
      <c r="AW146" s="14" t="s">
        <v>30</v>
      </c>
      <c r="AX146" s="14" t="s">
        <v>79</v>
      </c>
      <c r="AY146" s="197" t="s">
        <v>131</v>
      </c>
    </row>
    <row r="147" spans="1:65" s="2" customFormat="1" ht="33" customHeight="1">
      <c r="A147" s="32"/>
      <c r="B147" s="140"/>
      <c r="C147" s="174" t="s">
        <v>158</v>
      </c>
      <c r="D147" s="174" t="s">
        <v>134</v>
      </c>
      <c r="E147" s="175" t="s">
        <v>159</v>
      </c>
      <c r="F147" s="176" t="s">
        <v>160</v>
      </c>
      <c r="G147" s="177" t="s">
        <v>154</v>
      </c>
      <c r="H147" s="178">
        <v>208.8</v>
      </c>
      <c r="I147" s="179"/>
      <c r="J147" s="180">
        <f>ROUND(I147*H147,2)</f>
        <v>0</v>
      </c>
      <c r="K147" s="176" t="s">
        <v>138</v>
      </c>
      <c r="L147" s="33"/>
      <c r="M147" s="181" t="s">
        <v>1</v>
      </c>
      <c r="N147" s="182" t="s">
        <v>39</v>
      </c>
      <c r="O147" s="58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5" t="s">
        <v>139</v>
      </c>
      <c r="AT147" s="185" t="s">
        <v>134</v>
      </c>
      <c r="AU147" s="185" t="s">
        <v>83</v>
      </c>
      <c r="AY147" s="17" t="s">
        <v>131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7" t="s">
        <v>79</v>
      </c>
      <c r="BK147" s="186">
        <f>ROUND(I147*H147,2)</f>
        <v>0</v>
      </c>
      <c r="BL147" s="17" t="s">
        <v>139</v>
      </c>
      <c r="BM147" s="185" t="s">
        <v>161</v>
      </c>
    </row>
    <row r="148" spans="1:65" s="13" customFormat="1" ht="10.199999999999999">
      <c r="B148" s="187"/>
      <c r="D148" s="188" t="s">
        <v>141</v>
      </c>
      <c r="E148" s="189" t="s">
        <v>1</v>
      </c>
      <c r="F148" s="190" t="s">
        <v>162</v>
      </c>
      <c r="H148" s="191">
        <v>208.8</v>
      </c>
      <c r="I148" s="192"/>
      <c r="L148" s="187"/>
      <c r="M148" s="193"/>
      <c r="N148" s="194"/>
      <c r="O148" s="194"/>
      <c r="P148" s="194"/>
      <c r="Q148" s="194"/>
      <c r="R148" s="194"/>
      <c r="S148" s="194"/>
      <c r="T148" s="195"/>
      <c r="AT148" s="189" t="s">
        <v>141</v>
      </c>
      <c r="AU148" s="189" t="s">
        <v>83</v>
      </c>
      <c r="AV148" s="13" t="s">
        <v>83</v>
      </c>
      <c r="AW148" s="13" t="s">
        <v>30</v>
      </c>
      <c r="AX148" s="13" t="s">
        <v>74</v>
      </c>
      <c r="AY148" s="189" t="s">
        <v>131</v>
      </c>
    </row>
    <row r="149" spans="1:65" s="14" customFormat="1" ht="10.199999999999999">
      <c r="B149" s="196"/>
      <c r="D149" s="188" t="s">
        <v>141</v>
      </c>
      <c r="E149" s="197" t="s">
        <v>1</v>
      </c>
      <c r="F149" s="198" t="s">
        <v>143</v>
      </c>
      <c r="H149" s="199">
        <v>208.8</v>
      </c>
      <c r="I149" s="200"/>
      <c r="L149" s="196"/>
      <c r="M149" s="201"/>
      <c r="N149" s="202"/>
      <c r="O149" s="202"/>
      <c r="P149" s="202"/>
      <c r="Q149" s="202"/>
      <c r="R149" s="202"/>
      <c r="S149" s="202"/>
      <c r="T149" s="203"/>
      <c r="AT149" s="197" t="s">
        <v>141</v>
      </c>
      <c r="AU149" s="197" t="s">
        <v>83</v>
      </c>
      <c r="AV149" s="14" t="s">
        <v>139</v>
      </c>
      <c r="AW149" s="14" t="s">
        <v>30</v>
      </c>
      <c r="AX149" s="14" t="s">
        <v>79</v>
      </c>
      <c r="AY149" s="197" t="s">
        <v>131</v>
      </c>
    </row>
    <row r="150" spans="1:65" s="2" customFormat="1" ht="33" customHeight="1">
      <c r="A150" s="32"/>
      <c r="B150" s="140"/>
      <c r="C150" s="174" t="s">
        <v>163</v>
      </c>
      <c r="D150" s="174" t="s">
        <v>134</v>
      </c>
      <c r="E150" s="175" t="s">
        <v>164</v>
      </c>
      <c r="F150" s="176" t="s">
        <v>165</v>
      </c>
      <c r="G150" s="177" t="s">
        <v>137</v>
      </c>
      <c r="H150" s="178">
        <v>139.19999999999999</v>
      </c>
      <c r="I150" s="179"/>
      <c r="J150" s="180">
        <f>ROUND(I150*H150,2)</f>
        <v>0</v>
      </c>
      <c r="K150" s="176" t="s">
        <v>138</v>
      </c>
      <c r="L150" s="33"/>
      <c r="M150" s="181" t="s">
        <v>1</v>
      </c>
      <c r="N150" s="182" t="s">
        <v>39</v>
      </c>
      <c r="O150" s="58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5" t="s">
        <v>139</v>
      </c>
      <c r="AT150" s="185" t="s">
        <v>134</v>
      </c>
      <c r="AU150" s="185" t="s">
        <v>83</v>
      </c>
      <c r="AY150" s="17" t="s">
        <v>131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7" t="s">
        <v>79</v>
      </c>
      <c r="BK150" s="186">
        <f>ROUND(I150*H150,2)</f>
        <v>0</v>
      </c>
      <c r="BL150" s="17" t="s">
        <v>139</v>
      </c>
      <c r="BM150" s="185" t="s">
        <v>166</v>
      </c>
    </row>
    <row r="151" spans="1:65" s="2" customFormat="1" ht="21.75" customHeight="1">
      <c r="A151" s="32"/>
      <c r="B151" s="140"/>
      <c r="C151" s="174" t="s">
        <v>167</v>
      </c>
      <c r="D151" s="174" t="s">
        <v>134</v>
      </c>
      <c r="E151" s="175" t="s">
        <v>168</v>
      </c>
      <c r="F151" s="176" t="s">
        <v>169</v>
      </c>
      <c r="G151" s="177" t="s">
        <v>170</v>
      </c>
      <c r="H151" s="178">
        <v>464</v>
      </c>
      <c r="I151" s="179"/>
      <c r="J151" s="180">
        <f>ROUND(I151*H151,2)</f>
        <v>0</v>
      </c>
      <c r="K151" s="176" t="s">
        <v>138</v>
      </c>
      <c r="L151" s="33"/>
      <c r="M151" s="181" t="s">
        <v>1</v>
      </c>
      <c r="N151" s="182" t="s">
        <v>39</v>
      </c>
      <c r="O151" s="58"/>
      <c r="P151" s="183">
        <f>O151*H151</f>
        <v>0</v>
      </c>
      <c r="Q151" s="183">
        <v>4.6999999999999999E-4</v>
      </c>
      <c r="R151" s="183">
        <f>Q151*H151</f>
        <v>0.21808</v>
      </c>
      <c r="S151" s="183">
        <v>0</v>
      </c>
      <c r="T151" s="18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5" t="s">
        <v>139</v>
      </c>
      <c r="AT151" s="185" t="s">
        <v>134</v>
      </c>
      <c r="AU151" s="185" t="s">
        <v>83</v>
      </c>
      <c r="AY151" s="17" t="s">
        <v>131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7" t="s">
        <v>79</v>
      </c>
      <c r="BK151" s="186">
        <f>ROUND(I151*H151,2)</f>
        <v>0</v>
      </c>
      <c r="BL151" s="17" t="s">
        <v>139</v>
      </c>
      <c r="BM151" s="185" t="s">
        <v>171</v>
      </c>
    </row>
    <row r="152" spans="1:65" s="12" customFormat="1" ht="22.8" customHeight="1">
      <c r="B152" s="161"/>
      <c r="D152" s="162" t="s">
        <v>73</v>
      </c>
      <c r="E152" s="172" t="s">
        <v>79</v>
      </c>
      <c r="F152" s="172" t="s">
        <v>172</v>
      </c>
      <c r="I152" s="164"/>
      <c r="J152" s="173">
        <f>BK152</f>
        <v>0</v>
      </c>
      <c r="L152" s="161"/>
      <c r="M152" s="166"/>
      <c r="N152" s="167"/>
      <c r="O152" s="167"/>
      <c r="P152" s="168">
        <f>SUM(P153:P215)</f>
        <v>0</v>
      </c>
      <c r="Q152" s="167"/>
      <c r="R152" s="168">
        <f>SUM(R153:R215)</f>
        <v>4.5700000000000005E-2</v>
      </c>
      <c r="S152" s="167"/>
      <c r="T152" s="169">
        <f>SUM(T153:T215)</f>
        <v>392.01750000000004</v>
      </c>
      <c r="AR152" s="162" t="s">
        <v>79</v>
      </c>
      <c r="AT152" s="170" t="s">
        <v>73</v>
      </c>
      <c r="AU152" s="170" t="s">
        <v>79</v>
      </c>
      <c r="AY152" s="162" t="s">
        <v>131</v>
      </c>
      <c r="BK152" s="171">
        <f>SUM(BK153:BK215)</f>
        <v>0</v>
      </c>
    </row>
    <row r="153" spans="1:65" s="2" customFormat="1" ht="66.75" customHeight="1">
      <c r="A153" s="32"/>
      <c r="B153" s="140"/>
      <c r="C153" s="174" t="s">
        <v>155</v>
      </c>
      <c r="D153" s="174" t="s">
        <v>134</v>
      </c>
      <c r="E153" s="175" t="s">
        <v>173</v>
      </c>
      <c r="F153" s="176" t="s">
        <v>174</v>
      </c>
      <c r="G153" s="177" t="s">
        <v>170</v>
      </c>
      <c r="H153" s="178">
        <v>11</v>
      </c>
      <c r="I153" s="179"/>
      <c r="J153" s="180">
        <f>ROUND(I153*H153,2)</f>
        <v>0</v>
      </c>
      <c r="K153" s="176" t="s">
        <v>138</v>
      </c>
      <c r="L153" s="33"/>
      <c r="M153" s="181" t="s">
        <v>1</v>
      </c>
      <c r="N153" s="182" t="s">
        <v>39</v>
      </c>
      <c r="O153" s="58"/>
      <c r="P153" s="183">
        <f>O153*H153</f>
        <v>0</v>
      </c>
      <c r="Q153" s="183">
        <v>0</v>
      </c>
      <c r="R153" s="183">
        <f>Q153*H153</f>
        <v>0</v>
      </c>
      <c r="S153" s="183">
        <v>0.255</v>
      </c>
      <c r="T153" s="184">
        <f>S153*H153</f>
        <v>2.8050000000000002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5" t="s">
        <v>139</v>
      </c>
      <c r="AT153" s="185" t="s">
        <v>134</v>
      </c>
      <c r="AU153" s="185" t="s">
        <v>83</v>
      </c>
      <c r="AY153" s="17" t="s">
        <v>131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7" t="s">
        <v>79</v>
      </c>
      <c r="BK153" s="186">
        <f>ROUND(I153*H153,2)</f>
        <v>0</v>
      </c>
      <c r="BL153" s="17" t="s">
        <v>139</v>
      </c>
      <c r="BM153" s="185" t="s">
        <v>175</v>
      </c>
    </row>
    <row r="154" spans="1:65" s="15" customFormat="1" ht="10.199999999999999">
      <c r="B154" s="214"/>
      <c r="D154" s="188" t="s">
        <v>141</v>
      </c>
      <c r="E154" s="215" t="s">
        <v>1</v>
      </c>
      <c r="F154" s="216" t="s">
        <v>176</v>
      </c>
      <c r="H154" s="215" t="s">
        <v>1</v>
      </c>
      <c r="I154" s="217"/>
      <c r="L154" s="214"/>
      <c r="M154" s="218"/>
      <c r="N154" s="219"/>
      <c r="O154" s="219"/>
      <c r="P154" s="219"/>
      <c r="Q154" s="219"/>
      <c r="R154" s="219"/>
      <c r="S154" s="219"/>
      <c r="T154" s="220"/>
      <c r="AT154" s="215" t="s">
        <v>141</v>
      </c>
      <c r="AU154" s="215" t="s">
        <v>83</v>
      </c>
      <c r="AV154" s="15" t="s">
        <v>79</v>
      </c>
      <c r="AW154" s="15" t="s">
        <v>30</v>
      </c>
      <c r="AX154" s="15" t="s">
        <v>74</v>
      </c>
      <c r="AY154" s="215" t="s">
        <v>131</v>
      </c>
    </row>
    <row r="155" spans="1:65" s="13" customFormat="1" ht="10.199999999999999">
      <c r="B155" s="187"/>
      <c r="D155" s="188" t="s">
        <v>141</v>
      </c>
      <c r="E155" s="189" t="s">
        <v>1</v>
      </c>
      <c r="F155" s="190" t="s">
        <v>177</v>
      </c>
      <c r="H155" s="191">
        <v>11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89" t="s">
        <v>141</v>
      </c>
      <c r="AU155" s="189" t="s">
        <v>83</v>
      </c>
      <c r="AV155" s="13" t="s">
        <v>83</v>
      </c>
      <c r="AW155" s="13" t="s">
        <v>30</v>
      </c>
      <c r="AX155" s="13" t="s">
        <v>74</v>
      </c>
      <c r="AY155" s="189" t="s">
        <v>131</v>
      </c>
    </row>
    <row r="156" spans="1:65" s="14" customFormat="1" ht="10.199999999999999">
      <c r="B156" s="196"/>
      <c r="D156" s="188" t="s">
        <v>141</v>
      </c>
      <c r="E156" s="197" t="s">
        <v>1</v>
      </c>
      <c r="F156" s="198" t="s">
        <v>143</v>
      </c>
      <c r="H156" s="199">
        <v>11</v>
      </c>
      <c r="I156" s="200"/>
      <c r="L156" s="196"/>
      <c r="M156" s="201"/>
      <c r="N156" s="202"/>
      <c r="O156" s="202"/>
      <c r="P156" s="202"/>
      <c r="Q156" s="202"/>
      <c r="R156" s="202"/>
      <c r="S156" s="202"/>
      <c r="T156" s="203"/>
      <c r="AT156" s="197" t="s">
        <v>141</v>
      </c>
      <c r="AU156" s="197" t="s">
        <v>83</v>
      </c>
      <c r="AV156" s="14" t="s">
        <v>139</v>
      </c>
      <c r="AW156" s="14" t="s">
        <v>30</v>
      </c>
      <c r="AX156" s="14" t="s">
        <v>79</v>
      </c>
      <c r="AY156" s="197" t="s">
        <v>131</v>
      </c>
    </row>
    <row r="157" spans="1:65" s="2" customFormat="1" ht="55.5" customHeight="1">
      <c r="A157" s="32"/>
      <c r="B157" s="140"/>
      <c r="C157" s="174" t="s">
        <v>178</v>
      </c>
      <c r="D157" s="174" t="s">
        <v>134</v>
      </c>
      <c r="E157" s="175" t="s">
        <v>179</v>
      </c>
      <c r="F157" s="176" t="s">
        <v>180</v>
      </c>
      <c r="G157" s="177" t="s">
        <v>170</v>
      </c>
      <c r="H157" s="178">
        <v>528</v>
      </c>
      <c r="I157" s="179"/>
      <c r="J157" s="180">
        <f>ROUND(I157*H157,2)</f>
        <v>0</v>
      </c>
      <c r="K157" s="176" t="s">
        <v>138</v>
      </c>
      <c r="L157" s="33"/>
      <c r="M157" s="181" t="s">
        <v>1</v>
      </c>
      <c r="N157" s="182" t="s">
        <v>39</v>
      </c>
      <c r="O157" s="58"/>
      <c r="P157" s="183">
        <f>O157*H157</f>
        <v>0</v>
      </c>
      <c r="Q157" s="183">
        <v>0</v>
      </c>
      <c r="R157" s="183">
        <f>Q157*H157</f>
        <v>0</v>
      </c>
      <c r="S157" s="183">
        <v>0.28999999999999998</v>
      </c>
      <c r="T157" s="184">
        <f>S157*H157</f>
        <v>153.11999999999998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5" t="s">
        <v>139</v>
      </c>
      <c r="AT157" s="185" t="s">
        <v>134</v>
      </c>
      <c r="AU157" s="185" t="s">
        <v>83</v>
      </c>
      <c r="AY157" s="17" t="s">
        <v>131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7" t="s">
        <v>79</v>
      </c>
      <c r="BK157" s="186">
        <f>ROUND(I157*H157,2)</f>
        <v>0</v>
      </c>
      <c r="BL157" s="17" t="s">
        <v>139</v>
      </c>
      <c r="BM157" s="185" t="s">
        <v>181</v>
      </c>
    </row>
    <row r="158" spans="1:65" s="15" customFormat="1" ht="10.199999999999999">
      <c r="B158" s="214"/>
      <c r="D158" s="188" t="s">
        <v>141</v>
      </c>
      <c r="E158" s="215" t="s">
        <v>1</v>
      </c>
      <c r="F158" s="216" t="s">
        <v>182</v>
      </c>
      <c r="H158" s="215" t="s">
        <v>1</v>
      </c>
      <c r="I158" s="217"/>
      <c r="L158" s="214"/>
      <c r="M158" s="218"/>
      <c r="N158" s="219"/>
      <c r="O158" s="219"/>
      <c r="P158" s="219"/>
      <c r="Q158" s="219"/>
      <c r="R158" s="219"/>
      <c r="S158" s="219"/>
      <c r="T158" s="220"/>
      <c r="AT158" s="215" t="s">
        <v>141</v>
      </c>
      <c r="AU158" s="215" t="s">
        <v>83</v>
      </c>
      <c r="AV158" s="15" t="s">
        <v>79</v>
      </c>
      <c r="AW158" s="15" t="s">
        <v>30</v>
      </c>
      <c r="AX158" s="15" t="s">
        <v>74</v>
      </c>
      <c r="AY158" s="215" t="s">
        <v>131</v>
      </c>
    </row>
    <row r="159" spans="1:65" s="13" customFormat="1" ht="10.199999999999999">
      <c r="B159" s="187"/>
      <c r="D159" s="188" t="s">
        <v>141</v>
      </c>
      <c r="E159" s="189" t="s">
        <v>1</v>
      </c>
      <c r="F159" s="190" t="s">
        <v>177</v>
      </c>
      <c r="H159" s="191">
        <v>11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89" t="s">
        <v>141</v>
      </c>
      <c r="AU159" s="189" t="s">
        <v>83</v>
      </c>
      <c r="AV159" s="13" t="s">
        <v>83</v>
      </c>
      <c r="AW159" s="13" t="s">
        <v>30</v>
      </c>
      <c r="AX159" s="13" t="s">
        <v>74</v>
      </c>
      <c r="AY159" s="189" t="s">
        <v>131</v>
      </c>
    </row>
    <row r="160" spans="1:65" s="15" customFormat="1" ht="10.199999999999999">
      <c r="B160" s="214"/>
      <c r="D160" s="188" t="s">
        <v>141</v>
      </c>
      <c r="E160" s="215" t="s">
        <v>1</v>
      </c>
      <c r="F160" s="216" t="s">
        <v>183</v>
      </c>
      <c r="H160" s="215" t="s">
        <v>1</v>
      </c>
      <c r="I160" s="217"/>
      <c r="L160" s="214"/>
      <c r="M160" s="218"/>
      <c r="N160" s="219"/>
      <c r="O160" s="219"/>
      <c r="P160" s="219"/>
      <c r="Q160" s="219"/>
      <c r="R160" s="219"/>
      <c r="S160" s="219"/>
      <c r="T160" s="220"/>
      <c r="AT160" s="215" t="s">
        <v>141</v>
      </c>
      <c r="AU160" s="215" t="s">
        <v>83</v>
      </c>
      <c r="AV160" s="15" t="s">
        <v>79</v>
      </c>
      <c r="AW160" s="15" t="s">
        <v>30</v>
      </c>
      <c r="AX160" s="15" t="s">
        <v>74</v>
      </c>
      <c r="AY160" s="215" t="s">
        <v>131</v>
      </c>
    </row>
    <row r="161" spans="1:65" s="13" customFormat="1" ht="10.199999999999999">
      <c r="B161" s="187"/>
      <c r="D161" s="188" t="s">
        <v>141</v>
      </c>
      <c r="E161" s="189" t="s">
        <v>1</v>
      </c>
      <c r="F161" s="190" t="s">
        <v>184</v>
      </c>
      <c r="H161" s="191">
        <v>245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89" t="s">
        <v>141</v>
      </c>
      <c r="AU161" s="189" t="s">
        <v>83</v>
      </c>
      <c r="AV161" s="13" t="s">
        <v>83</v>
      </c>
      <c r="AW161" s="13" t="s">
        <v>30</v>
      </c>
      <c r="AX161" s="13" t="s">
        <v>74</v>
      </c>
      <c r="AY161" s="189" t="s">
        <v>131</v>
      </c>
    </row>
    <row r="162" spans="1:65" s="15" customFormat="1" ht="10.199999999999999">
      <c r="B162" s="214"/>
      <c r="D162" s="188" t="s">
        <v>141</v>
      </c>
      <c r="E162" s="215" t="s">
        <v>1</v>
      </c>
      <c r="F162" s="216" t="s">
        <v>185</v>
      </c>
      <c r="H162" s="215" t="s">
        <v>1</v>
      </c>
      <c r="I162" s="217"/>
      <c r="L162" s="214"/>
      <c r="M162" s="218"/>
      <c r="N162" s="219"/>
      <c r="O162" s="219"/>
      <c r="P162" s="219"/>
      <c r="Q162" s="219"/>
      <c r="R162" s="219"/>
      <c r="S162" s="219"/>
      <c r="T162" s="220"/>
      <c r="AT162" s="215" t="s">
        <v>141</v>
      </c>
      <c r="AU162" s="215" t="s">
        <v>83</v>
      </c>
      <c r="AV162" s="15" t="s">
        <v>79</v>
      </c>
      <c r="AW162" s="15" t="s">
        <v>30</v>
      </c>
      <c r="AX162" s="15" t="s">
        <v>74</v>
      </c>
      <c r="AY162" s="215" t="s">
        <v>131</v>
      </c>
    </row>
    <row r="163" spans="1:65" s="13" customFormat="1" ht="10.199999999999999">
      <c r="B163" s="187"/>
      <c r="D163" s="188" t="s">
        <v>141</v>
      </c>
      <c r="E163" s="189" t="s">
        <v>1</v>
      </c>
      <c r="F163" s="190" t="s">
        <v>186</v>
      </c>
      <c r="H163" s="191">
        <v>272</v>
      </c>
      <c r="I163" s="192"/>
      <c r="L163" s="187"/>
      <c r="M163" s="193"/>
      <c r="N163" s="194"/>
      <c r="O163" s="194"/>
      <c r="P163" s="194"/>
      <c r="Q163" s="194"/>
      <c r="R163" s="194"/>
      <c r="S163" s="194"/>
      <c r="T163" s="195"/>
      <c r="AT163" s="189" t="s">
        <v>141</v>
      </c>
      <c r="AU163" s="189" t="s">
        <v>83</v>
      </c>
      <c r="AV163" s="13" t="s">
        <v>83</v>
      </c>
      <c r="AW163" s="13" t="s">
        <v>30</v>
      </c>
      <c r="AX163" s="13" t="s">
        <v>74</v>
      </c>
      <c r="AY163" s="189" t="s">
        <v>131</v>
      </c>
    </row>
    <row r="164" spans="1:65" s="14" customFormat="1" ht="10.199999999999999">
      <c r="B164" s="196"/>
      <c r="D164" s="188" t="s">
        <v>141</v>
      </c>
      <c r="E164" s="197" t="s">
        <v>1</v>
      </c>
      <c r="F164" s="198" t="s">
        <v>143</v>
      </c>
      <c r="H164" s="199">
        <v>528</v>
      </c>
      <c r="I164" s="200"/>
      <c r="L164" s="196"/>
      <c r="M164" s="201"/>
      <c r="N164" s="202"/>
      <c r="O164" s="202"/>
      <c r="P164" s="202"/>
      <c r="Q164" s="202"/>
      <c r="R164" s="202"/>
      <c r="S164" s="202"/>
      <c r="T164" s="203"/>
      <c r="AT164" s="197" t="s">
        <v>141</v>
      </c>
      <c r="AU164" s="197" t="s">
        <v>83</v>
      </c>
      <c r="AV164" s="14" t="s">
        <v>139</v>
      </c>
      <c r="AW164" s="14" t="s">
        <v>30</v>
      </c>
      <c r="AX164" s="14" t="s">
        <v>79</v>
      </c>
      <c r="AY164" s="197" t="s">
        <v>131</v>
      </c>
    </row>
    <row r="165" spans="1:65" s="2" customFormat="1" ht="44.25" customHeight="1">
      <c r="A165" s="32"/>
      <c r="B165" s="140"/>
      <c r="C165" s="174" t="s">
        <v>187</v>
      </c>
      <c r="D165" s="174" t="s">
        <v>134</v>
      </c>
      <c r="E165" s="175" t="s">
        <v>188</v>
      </c>
      <c r="F165" s="176" t="s">
        <v>189</v>
      </c>
      <c r="G165" s="177" t="s">
        <v>170</v>
      </c>
      <c r="H165" s="178">
        <v>245</v>
      </c>
      <c r="I165" s="179"/>
      <c r="J165" s="180">
        <f>ROUND(I165*H165,2)</f>
        <v>0</v>
      </c>
      <c r="K165" s="176" t="s">
        <v>138</v>
      </c>
      <c r="L165" s="33"/>
      <c r="M165" s="181" t="s">
        <v>1</v>
      </c>
      <c r="N165" s="182" t="s">
        <v>39</v>
      </c>
      <c r="O165" s="58"/>
      <c r="P165" s="183">
        <f>O165*H165</f>
        <v>0</v>
      </c>
      <c r="Q165" s="183">
        <v>0</v>
      </c>
      <c r="R165" s="183">
        <f>Q165*H165</f>
        <v>0</v>
      </c>
      <c r="S165" s="183">
        <v>0.22</v>
      </c>
      <c r="T165" s="184">
        <f>S165*H165</f>
        <v>53.9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5" t="s">
        <v>139</v>
      </c>
      <c r="AT165" s="185" t="s">
        <v>134</v>
      </c>
      <c r="AU165" s="185" t="s">
        <v>83</v>
      </c>
      <c r="AY165" s="17" t="s">
        <v>131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7" t="s">
        <v>79</v>
      </c>
      <c r="BK165" s="186">
        <f>ROUND(I165*H165,2)</f>
        <v>0</v>
      </c>
      <c r="BL165" s="17" t="s">
        <v>139</v>
      </c>
      <c r="BM165" s="185" t="s">
        <v>190</v>
      </c>
    </row>
    <row r="166" spans="1:65" s="15" customFormat="1" ht="10.199999999999999">
      <c r="B166" s="214"/>
      <c r="D166" s="188" t="s">
        <v>141</v>
      </c>
      <c r="E166" s="215" t="s">
        <v>1</v>
      </c>
      <c r="F166" s="216" t="s">
        <v>183</v>
      </c>
      <c r="H166" s="215" t="s">
        <v>1</v>
      </c>
      <c r="I166" s="217"/>
      <c r="L166" s="214"/>
      <c r="M166" s="218"/>
      <c r="N166" s="219"/>
      <c r="O166" s="219"/>
      <c r="P166" s="219"/>
      <c r="Q166" s="219"/>
      <c r="R166" s="219"/>
      <c r="S166" s="219"/>
      <c r="T166" s="220"/>
      <c r="AT166" s="215" t="s">
        <v>141</v>
      </c>
      <c r="AU166" s="215" t="s">
        <v>83</v>
      </c>
      <c r="AV166" s="15" t="s">
        <v>79</v>
      </c>
      <c r="AW166" s="15" t="s">
        <v>30</v>
      </c>
      <c r="AX166" s="15" t="s">
        <v>74</v>
      </c>
      <c r="AY166" s="215" t="s">
        <v>131</v>
      </c>
    </row>
    <row r="167" spans="1:65" s="13" customFormat="1" ht="10.199999999999999">
      <c r="B167" s="187"/>
      <c r="D167" s="188" t="s">
        <v>141</v>
      </c>
      <c r="E167" s="189" t="s">
        <v>1</v>
      </c>
      <c r="F167" s="190" t="s">
        <v>184</v>
      </c>
      <c r="H167" s="191">
        <v>245</v>
      </c>
      <c r="I167" s="192"/>
      <c r="L167" s="187"/>
      <c r="M167" s="193"/>
      <c r="N167" s="194"/>
      <c r="O167" s="194"/>
      <c r="P167" s="194"/>
      <c r="Q167" s="194"/>
      <c r="R167" s="194"/>
      <c r="S167" s="194"/>
      <c r="T167" s="195"/>
      <c r="AT167" s="189" t="s">
        <v>141</v>
      </c>
      <c r="AU167" s="189" t="s">
        <v>83</v>
      </c>
      <c r="AV167" s="13" t="s">
        <v>83</v>
      </c>
      <c r="AW167" s="13" t="s">
        <v>30</v>
      </c>
      <c r="AX167" s="13" t="s">
        <v>74</v>
      </c>
      <c r="AY167" s="189" t="s">
        <v>131</v>
      </c>
    </row>
    <row r="168" spans="1:65" s="14" customFormat="1" ht="10.199999999999999">
      <c r="B168" s="196"/>
      <c r="D168" s="188" t="s">
        <v>141</v>
      </c>
      <c r="E168" s="197" t="s">
        <v>1</v>
      </c>
      <c r="F168" s="198" t="s">
        <v>143</v>
      </c>
      <c r="H168" s="199">
        <v>245</v>
      </c>
      <c r="I168" s="200"/>
      <c r="L168" s="196"/>
      <c r="M168" s="201"/>
      <c r="N168" s="202"/>
      <c r="O168" s="202"/>
      <c r="P168" s="202"/>
      <c r="Q168" s="202"/>
      <c r="R168" s="202"/>
      <c r="S168" s="202"/>
      <c r="T168" s="203"/>
      <c r="AT168" s="197" t="s">
        <v>141</v>
      </c>
      <c r="AU168" s="197" t="s">
        <v>83</v>
      </c>
      <c r="AV168" s="14" t="s">
        <v>139</v>
      </c>
      <c r="AW168" s="14" t="s">
        <v>30</v>
      </c>
      <c r="AX168" s="14" t="s">
        <v>79</v>
      </c>
      <c r="AY168" s="197" t="s">
        <v>131</v>
      </c>
    </row>
    <row r="169" spans="1:65" s="2" customFormat="1" ht="44.25" customHeight="1">
      <c r="A169" s="32"/>
      <c r="B169" s="140"/>
      <c r="C169" s="174" t="s">
        <v>191</v>
      </c>
      <c r="D169" s="174" t="s">
        <v>134</v>
      </c>
      <c r="E169" s="175" t="s">
        <v>192</v>
      </c>
      <c r="F169" s="176" t="s">
        <v>193</v>
      </c>
      <c r="G169" s="177" t="s">
        <v>170</v>
      </c>
      <c r="H169" s="178">
        <v>272</v>
      </c>
      <c r="I169" s="179"/>
      <c r="J169" s="180">
        <f>ROUND(I169*H169,2)</f>
        <v>0</v>
      </c>
      <c r="K169" s="176" t="s">
        <v>138</v>
      </c>
      <c r="L169" s="33"/>
      <c r="M169" s="181" t="s">
        <v>1</v>
      </c>
      <c r="N169" s="182" t="s">
        <v>39</v>
      </c>
      <c r="O169" s="58"/>
      <c r="P169" s="183">
        <f>O169*H169</f>
        <v>0</v>
      </c>
      <c r="Q169" s="183">
        <v>0</v>
      </c>
      <c r="R169" s="183">
        <f>Q169*H169</f>
        <v>0</v>
      </c>
      <c r="S169" s="183">
        <v>0.45</v>
      </c>
      <c r="T169" s="184">
        <f>S169*H169</f>
        <v>122.4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5" t="s">
        <v>139</v>
      </c>
      <c r="AT169" s="185" t="s">
        <v>134</v>
      </c>
      <c r="AU169" s="185" t="s">
        <v>83</v>
      </c>
      <c r="AY169" s="17" t="s">
        <v>131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79</v>
      </c>
      <c r="BK169" s="186">
        <f>ROUND(I169*H169,2)</f>
        <v>0</v>
      </c>
      <c r="BL169" s="17" t="s">
        <v>139</v>
      </c>
      <c r="BM169" s="185" t="s">
        <v>194</v>
      </c>
    </row>
    <row r="170" spans="1:65" s="15" customFormat="1" ht="10.199999999999999">
      <c r="B170" s="214"/>
      <c r="D170" s="188" t="s">
        <v>141</v>
      </c>
      <c r="E170" s="215" t="s">
        <v>1</v>
      </c>
      <c r="F170" s="216" t="s">
        <v>195</v>
      </c>
      <c r="H170" s="215" t="s">
        <v>1</v>
      </c>
      <c r="I170" s="217"/>
      <c r="L170" s="214"/>
      <c r="M170" s="218"/>
      <c r="N170" s="219"/>
      <c r="O170" s="219"/>
      <c r="P170" s="219"/>
      <c r="Q170" s="219"/>
      <c r="R170" s="219"/>
      <c r="S170" s="219"/>
      <c r="T170" s="220"/>
      <c r="AT170" s="215" t="s">
        <v>141</v>
      </c>
      <c r="AU170" s="215" t="s">
        <v>83</v>
      </c>
      <c r="AV170" s="15" t="s">
        <v>79</v>
      </c>
      <c r="AW170" s="15" t="s">
        <v>30</v>
      </c>
      <c r="AX170" s="15" t="s">
        <v>74</v>
      </c>
      <c r="AY170" s="215" t="s">
        <v>131</v>
      </c>
    </row>
    <row r="171" spans="1:65" s="13" customFormat="1" ht="10.199999999999999">
      <c r="B171" s="187"/>
      <c r="D171" s="188" t="s">
        <v>141</v>
      </c>
      <c r="E171" s="189" t="s">
        <v>1</v>
      </c>
      <c r="F171" s="190" t="s">
        <v>186</v>
      </c>
      <c r="H171" s="191">
        <v>272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89" t="s">
        <v>141</v>
      </c>
      <c r="AU171" s="189" t="s">
        <v>83</v>
      </c>
      <c r="AV171" s="13" t="s">
        <v>83</v>
      </c>
      <c r="AW171" s="13" t="s">
        <v>30</v>
      </c>
      <c r="AX171" s="13" t="s">
        <v>74</v>
      </c>
      <c r="AY171" s="189" t="s">
        <v>131</v>
      </c>
    </row>
    <row r="172" spans="1:65" s="14" customFormat="1" ht="10.199999999999999">
      <c r="B172" s="196"/>
      <c r="D172" s="188" t="s">
        <v>141</v>
      </c>
      <c r="E172" s="197" t="s">
        <v>1</v>
      </c>
      <c r="F172" s="198" t="s">
        <v>143</v>
      </c>
      <c r="H172" s="199">
        <v>272</v>
      </c>
      <c r="I172" s="200"/>
      <c r="L172" s="196"/>
      <c r="M172" s="201"/>
      <c r="N172" s="202"/>
      <c r="O172" s="202"/>
      <c r="P172" s="202"/>
      <c r="Q172" s="202"/>
      <c r="R172" s="202"/>
      <c r="S172" s="202"/>
      <c r="T172" s="203"/>
      <c r="AT172" s="197" t="s">
        <v>141</v>
      </c>
      <c r="AU172" s="197" t="s">
        <v>83</v>
      </c>
      <c r="AV172" s="14" t="s">
        <v>139</v>
      </c>
      <c r="AW172" s="14" t="s">
        <v>30</v>
      </c>
      <c r="AX172" s="14" t="s">
        <v>79</v>
      </c>
      <c r="AY172" s="197" t="s">
        <v>131</v>
      </c>
    </row>
    <row r="173" spans="1:65" s="2" customFormat="1" ht="44.25" customHeight="1">
      <c r="A173" s="32"/>
      <c r="B173" s="140"/>
      <c r="C173" s="174" t="s">
        <v>196</v>
      </c>
      <c r="D173" s="174" t="s">
        <v>134</v>
      </c>
      <c r="E173" s="175" t="s">
        <v>197</v>
      </c>
      <c r="F173" s="176" t="s">
        <v>198</v>
      </c>
      <c r="G173" s="177" t="s">
        <v>199</v>
      </c>
      <c r="H173" s="178">
        <v>193.5</v>
      </c>
      <c r="I173" s="179"/>
      <c r="J173" s="180">
        <f>ROUND(I173*H173,2)</f>
        <v>0</v>
      </c>
      <c r="K173" s="176" t="s">
        <v>138</v>
      </c>
      <c r="L173" s="33"/>
      <c r="M173" s="181" t="s">
        <v>1</v>
      </c>
      <c r="N173" s="182" t="s">
        <v>39</v>
      </c>
      <c r="O173" s="58"/>
      <c r="P173" s="183">
        <f>O173*H173</f>
        <v>0</v>
      </c>
      <c r="Q173" s="183">
        <v>0</v>
      </c>
      <c r="R173" s="183">
        <f>Q173*H173</f>
        <v>0</v>
      </c>
      <c r="S173" s="183">
        <v>0.20499999999999999</v>
      </c>
      <c r="T173" s="184">
        <f>S173*H173</f>
        <v>39.667499999999997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5" t="s">
        <v>139</v>
      </c>
      <c r="AT173" s="185" t="s">
        <v>134</v>
      </c>
      <c r="AU173" s="185" t="s">
        <v>83</v>
      </c>
      <c r="AY173" s="17" t="s">
        <v>131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79</v>
      </c>
      <c r="BK173" s="186">
        <f>ROUND(I173*H173,2)</f>
        <v>0</v>
      </c>
      <c r="BL173" s="17" t="s">
        <v>139</v>
      </c>
      <c r="BM173" s="185" t="s">
        <v>200</v>
      </c>
    </row>
    <row r="174" spans="1:65" s="15" customFormat="1" ht="10.199999999999999">
      <c r="B174" s="214"/>
      <c r="D174" s="188" t="s">
        <v>141</v>
      </c>
      <c r="E174" s="215" t="s">
        <v>1</v>
      </c>
      <c r="F174" s="216" t="s">
        <v>201</v>
      </c>
      <c r="H174" s="215" t="s">
        <v>1</v>
      </c>
      <c r="I174" s="217"/>
      <c r="L174" s="214"/>
      <c r="M174" s="218"/>
      <c r="N174" s="219"/>
      <c r="O174" s="219"/>
      <c r="P174" s="219"/>
      <c r="Q174" s="219"/>
      <c r="R174" s="219"/>
      <c r="S174" s="219"/>
      <c r="T174" s="220"/>
      <c r="AT174" s="215" t="s">
        <v>141</v>
      </c>
      <c r="AU174" s="215" t="s">
        <v>83</v>
      </c>
      <c r="AV174" s="15" t="s">
        <v>79</v>
      </c>
      <c r="AW174" s="15" t="s">
        <v>30</v>
      </c>
      <c r="AX174" s="15" t="s">
        <v>74</v>
      </c>
      <c r="AY174" s="215" t="s">
        <v>131</v>
      </c>
    </row>
    <row r="175" spans="1:65" s="13" customFormat="1" ht="10.199999999999999">
      <c r="B175" s="187"/>
      <c r="D175" s="188" t="s">
        <v>141</v>
      </c>
      <c r="E175" s="189" t="s">
        <v>1</v>
      </c>
      <c r="F175" s="190" t="s">
        <v>202</v>
      </c>
      <c r="H175" s="191">
        <v>87.5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89" t="s">
        <v>141</v>
      </c>
      <c r="AU175" s="189" t="s">
        <v>83</v>
      </c>
      <c r="AV175" s="13" t="s">
        <v>83</v>
      </c>
      <c r="AW175" s="13" t="s">
        <v>30</v>
      </c>
      <c r="AX175" s="13" t="s">
        <v>74</v>
      </c>
      <c r="AY175" s="189" t="s">
        <v>131</v>
      </c>
    </row>
    <row r="176" spans="1:65" s="15" customFormat="1" ht="10.199999999999999">
      <c r="B176" s="214"/>
      <c r="D176" s="188" t="s">
        <v>141</v>
      </c>
      <c r="E176" s="215" t="s">
        <v>1</v>
      </c>
      <c r="F176" s="216" t="s">
        <v>203</v>
      </c>
      <c r="H176" s="215" t="s">
        <v>1</v>
      </c>
      <c r="I176" s="217"/>
      <c r="L176" s="214"/>
      <c r="M176" s="218"/>
      <c r="N176" s="219"/>
      <c r="O176" s="219"/>
      <c r="P176" s="219"/>
      <c r="Q176" s="219"/>
      <c r="R176" s="219"/>
      <c r="S176" s="219"/>
      <c r="T176" s="220"/>
      <c r="AT176" s="215" t="s">
        <v>141</v>
      </c>
      <c r="AU176" s="215" t="s">
        <v>83</v>
      </c>
      <c r="AV176" s="15" t="s">
        <v>79</v>
      </c>
      <c r="AW176" s="15" t="s">
        <v>30</v>
      </c>
      <c r="AX176" s="15" t="s">
        <v>74</v>
      </c>
      <c r="AY176" s="215" t="s">
        <v>131</v>
      </c>
    </row>
    <row r="177" spans="1:65" s="13" customFormat="1" ht="10.199999999999999">
      <c r="B177" s="187"/>
      <c r="D177" s="188" t="s">
        <v>141</v>
      </c>
      <c r="E177" s="189" t="s">
        <v>1</v>
      </c>
      <c r="F177" s="190" t="s">
        <v>204</v>
      </c>
      <c r="H177" s="191">
        <v>106</v>
      </c>
      <c r="I177" s="192"/>
      <c r="L177" s="187"/>
      <c r="M177" s="193"/>
      <c r="N177" s="194"/>
      <c r="O177" s="194"/>
      <c r="P177" s="194"/>
      <c r="Q177" s="194"/>
      <c r="R177" s="194"/>
      <c r="S177" s="194"/>
      <c r="T177" s="195"/>
      <c r="AT177" s="189" t="s">
        <v>141</v>
      </c>
      <c r="AU177" s="189" t="s">
        <v>83</v>
      </c>
      <c r="AV177" s="13" t="s">
        <v>83</v>
      </c>
      <c r="AW177" s="13" t="s">
        <v>30</v>
      </c>
      <c r="AX177" s="13" t="s">
        <v>74</v>
      </c>
      <c r="AY177" s="189" t="s">
        <v>131</v>
      </c>
    </row>
    <row r="178" spans="1:65" s="14" customFormat="1" ht="10.199999999999999">
      <c r="B178" s="196"/>
      <c r="D178" s="188" t="s">
        <v>141</v>
      </c>
      <c r="E178" s="197" t="s">
        <v>1</v>
      </c>
      <c r="F178" s="198" t="s">
        <v>143</v>
      </c>
      <c r="H178" s="199">
        <v>193.5</v>
      </c>
      <c r="I178" s="200"/>
      <c r="L178" s="196"/>
      <c r="M178" s="201"/>
      <c r="N178" s="202"/>
      <c r="O178" s="202"/>
      <c r="P178" s="202"/>
      <c r="Q178" s="202"/>
      <c r="R178" s="202"/>
      <c r="S178" s="202"/>
      <c r="T178" s="203"/>
      <c r="AT178" s="197" t="s">
        <v>141</v>
      </c>
      <c r="AU178" s="197" t="s">
        <v>83</v>
      </c>
      <c r="AV178" s="14" t="s">
        <v>139</v>
      </c>
      <c r="AW178" s="14" t="s">
        <v>30</v>
      </c>
      <c r="AX178" s="14" t="s">
        <v>79</v>
      </c>
      <c r="AY178" s="197" t="s">
        <v>131</v>
      </c>
    </row>
    <row r="179" spans="1:65" s="2" customFormat="1" ht="33" customHeight="1">
      <c r="A179" s="32"/>
      <c r="B179" s="140"/>
      <c r="C179" s="174" t="s">
        <v>205</v>
      </c>
      <c r="D179" s="174" t="s">
        <v>134</v>
      </c>
      <c r="E179" s="175" t="s">
        <v>206</v>
      </c>
      <c r="F179" s="176" t="s">
        <v>207</v>
      </c>
      <c r="G179" s="177" t="s">
        <v>199</v>
      </c>
      <c r="H179" s="178">
        <v>175</v>
      </c>
      <c r="I179" s="179"/>
      <c r="J179" s="180">
        <f>ROUND(I179*H179,2)</f>
        <v>0</v>
      </c>
      <c r="K179" s="176" t="s">
        <v>138</v>
      </c>
      <c r="L179" s="33"/>
      <c r="M179" s="181" t="s">
        <v>1</v>
      </c>
      <c r="N179" s="182" t="s">
        <v>39</v>
      </c>
      <c r="O179" s="58"/>
      <c r="P179" s="183">
        <f>O179*H179</f>
        <v>0</v>
      </c>
      <c r="Q179" s="183">
        <v>0</v>
      </c>
      <c r="R179" s="183">
        <f>Q179*H179</f>
        <v>0</v>
      </c>
      <c r="S179" s="183">
        <v>0.115</v>
      </c>
      <c r="T179" s="184">
        <f>S179*H179</f>
        <v>20.125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5" t="s">
        <v>139</v>
      </c>
      <c r="AT179" s="185" t="s">
        <v>134</v>
      </c>
      <c r="AU179" s="185" t="s">
        <v>83</v>
      </c>
      <c r="AY179" s="17" t="s">
        <v>131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7" t="s">
        <v>79</v>
      </c>
      <c r="BK179" s="186">
        <f>ROUND(I179*H179,2)</f>
        <v>0</v>
      </c>
      <c r="BL179" s="17" t="s">
        <v>139</v>
      </c>
      <c r="BM179" s="185" t="s">
        <v>208</v>
      </c>
    </row>
    <row r="180" spans="1:65" s="15" customFormat="1" ht="10.199999999999999">
      <c r="B180" s="214"/>
      <c r="D180" s="188" t="s">
        <v>141</v>
      </c>
      <c r="E180" s="215" t="s">
        <v>1</v>
      </c>
      <c r="F180" s="216" t="s">
        <v>209</v>
      </c>
      <c r="H180" s="215" t="s">
        <v>1</v>
      </c>
      <c r="I180" s="217"/>
      <c r="L180" s="214"/>
      <c r="M180" s="218"/>
      <c r="N180" s="219"/>
      <c r="O180" s="219"/>
      <c r="P180" s="219"/>
      <c r="Q180" s="219"/>
      <c r="R180" s="219"/>
      <c r="S180" s="219"/>
      <c r="T180" s="220"/>
      <c r="AT180" s="215" t="s">
        <v>141</v>
      </c>
      <c r="AU180" s="215" t="s">
        <v>83</v>
      </c>
      <c r="AV180" s="15" t="s">
        <v>79</v>
      </c>
      <c r="AW180" s="15" t="s">
        <v>30</v>
      </c>
      <c r="AX180" s="15" t="s">
        <v>74</v>
      </c>
      <c r="AY180" s="215" t="s">
        <v>131</v>
      </c>
    </row>
    <row r="181" spans="1:65" s="13" customFormat="1" ht="10.199999999999999">
      <c r="B181" s="187"/>
      <c r="D181" s="188" t="s">
        <v>141</v>
      </c>
      <c r="E181" s="189" t="s">
        <v>1</v>
      </c>
      <c r="F181" s="190" t="s">
        <v>210</v>
      </c>
      <c r="H181" s="191">
        <v>175</v>
      </c>
      <c r="I181" s="192"/>
      <c r="L181" s="187"/>
      <c r="M181" s="193"/>
      <c r="N181" s="194"/>
      <c r="O181" s="194"/>
      <c r="P181" s="194"/>
      <c r="Q181" s="194"/>
      <c r="R181" s="194"/>
      <c r="S181" s="194"/>
      <c r="T181" s="195"/>
      <c r="AT181" s="189" t="s">
        <v>141</v>
      </c>
      <c r="AU181" s="189" t="s">
        <v>83</v>
      </c>
      <c r="AV181" s="13" t="s">
        <v>83</v>
      </c>
      <c r="AW181" s="13" t="s">
        <v>30</v>
      </c>
      <c r="AX181" s="13" t="s">
        <v>74</v>
      </c>
      <c r="AY181" s="189" t="s">
        <v>131</v>
      </c>
    </row>
    <row r="182" spans="1:65" s="14" customFormat="1" ht="10.199999999999999">
      <c r="B182" s="196"/>
      <c r="D182" s="188" t="s">
        <v>141</v>
      </c>
      <c r="E182" s="197" t="s">
        <v>1</v>
      </c>
      <c r="F182" s="198" t="s">
        <v>143</v>
      </c>
      <c r="H182" s="199">
        <v>175</v>
      </c>
      <c r="I182" s="200"/>
      <c r="L182" s="196"/>
      <c r="M182" s="201"/>
      <c r="N182" s="202"/>
      <c r="O182" s="202"/>
      <c r="P182" s="202"/>
      <c r="Q182" s="202"/>
      <c r="R182" s="202"/>
      <c r="S182" s="202"/>
      <c r="T182" s="203"/>
      <c r="AT182" s="197" t="s">
        <v>141</v>
      </c>
      <c r="AU182" s="197" t="s">
        <v>83</v>
      </c>
      <c r="AV182" s="14" t="s">
        <v>139</v>
      </c>
      <c r="AW182" s="14" t="s">
        <v>30</v>
      </c>
      <c r="AX182" s="14" t="s">
        <v>79</v>
      </c>
      <c r="AY182" s="197" t="s">
        <v>131</v>
      </c>
    </row>
    <row r="183" spans="1:65" s="2" customFormat="1" ht="21.75" customHeight="1">
      <c r="A183" s="32"/>
      <c r="B183" s="140"/>
      <c r="C183" s="174" t="s">
        <v>211</v>
      </c>
      <c r="D183" s="174" t="s">
        <v>134</v>
      </c>
      <c r="E183" s="175" t="s">
        <v>212</v>
      </c>
      <c r="F183" s="176" t="s">
        <v>213</v>
      </c>
      <c r="G183" s="177" t="s">
        <v>170</v>
      </c>
      <c r="H183" s="178">
        <v>13</v>
      </c>
      <c r="I183" s="179"/>
      <c r="J183" s="180">
        <f>ROUND(I183*H183,2)</f>
        <v>0</v>
      </c>
      <c r="K183" s="176" t="s">
        <v>138</v>
      </c>
      <c r="L183" s="33"/>
      <c r="M183" s="181" t="s">
        <v>1</v>
      </c>
      <c r="N183" s="182" t="s">
        <v>39</v>
      </c>
      <c r="O183" s="58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5" t="s">
        <v>139</v>
      </c>
      <c r="AT183" s="185" t="s">
        <v>134</v>
      </c>
      <c r="AU183" s="185" t="s">
        <v>83</v>
      </c>
      <c r="AY183" s="17" t="s">
        <v>131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7" t="s">
        <v>79</v>
      </c>
      <c r="BK183" s="186">
        <f>ROUND(I183*H183,2)</f>
        <v>0</v>
      </c>
      <c r="BL183" s="17" t="s">
        <v>139</v>
      </c>
      <c r="BM183" s="185" t="s">
        <v>214</v>
      </c>
    </row>
    <row r="184" spans="1:65" s="13" customFormat="1" ht="10.199999999999999">
      <c r="B184" s="187"/>
      <c r="D184" s="188" t="s">
        <v>141</v>
      </c>
      <c r="E184" s="189" t="s">
        <v>1</v>
      </c>
      <c r="F184" s="190" t="s">
        <v>215</v>
      </c>
      <c r="H184" s="191">
        <v>13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89" t="s">
        <v>141</v>
      </c>
      <c r="AU184" s="189" t="s">
        <v>83</v>
      </c>
      <c r="AV184" s="13" t="s">
        <v>83</v>
      </c>
      <c r="AW184" s="13" t="s">
        <v>30</v>
      </c>
      <c r="AX184" s="13" t="s">
        <v>74</v>
      </c>
      <c r="AY184" s="189" t="s">
        <v>131</v>
      </c>
    </row>
    <row r="185" spans="1:65" s="14" customFormat="1" ht="10.199999999999999">
      <c r="B185" s="196"/>
      <c r="D185" s="188" t="s">
        <v>141</v>
      </c>
      <c r="E185" s="197" t="s">
        <v>1</v>
      </c>
      <c r="F185" s="198" t="s">
        <v>143</v>
      </c>
      <c r="H185" s="199">
        <v>13</v>
      </c>
      <c r="I185" s="200"/>
      <c r="L185" s="196"/>
      <c r="M185" s="201"/>
      <c r="N185" s="202"/>
      <c r="O185" s="202"/>
      <c r="P185" s="202"/>
      <c r="Q185" s="202"/>
      <c r="R185" s="202"/>
      <c r="S185" s="202"/>
      <c r="T185" s="203"/>
      <c r="AT185" s="197" t="s">
        <v>141</v>
      </c>
      <c r="AU185" s="197" t="s">
        <v>83</v>
      </c>
      <c r="AV185" s="14" t="s">
        <v>139</v>
      </c>
      <c r="AW185" s="14" t="s">
        <v>30</v>
      </c>
      <c r="AX185" s="14" t="s">
        <v>79</v>
      </c>
      <c r="AY185" s="197" t="s">
        <v>131</v>
      </c>
    </row>
    <row r="186" spans="1:65" s="2" customFormat="1" ht="21.75" customHeight="1">
      <c r="A186" s="32"/>
      <c r="B186" s="140"/>
      <c r="C186" s="174" t="s">
        <v>8</v>
      </c>
      <c r="D186" s="174" t="s">
        <v>134</v>
      </c>
      <c r="E186" s="175" t="s">
        <v>216</v>
      </c>
      <c r="F186" s="176" t="s">
        <v>217</v>
      </c>
      <c r="G186" s="177" t="s">
        <v>137</v>
      </c>
      <c r="H186" s="178">
        <v>13</v>
      </c>
      <c r="I186" s="179"/>
      <c r="J186" s="180">
        <f>ROUND(I186*H186,2)</f>
        <v>0</v>
      </c>
      <c r="K186" s="176" t="s">
        <v>138</v>
      </c>
      <c r="L186" s="33"/>
      <c r="M186" s="181" t="s">
        <v>1</v>
      </c>
      <c r="N186" s="182" t="s">
        <v>39</v>
      </c>
      <c r="O186" s="58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5" t="s">
        <v>139</v>
      </c>
      <c r="AT186" s="185" t="s">
        <v>134</v>
      </c>
      <c r="AU186" s="185" t="s">
        <v>83</v>
      </c>
      <c r="AY186" s="17" t="s">
        <v>131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79</v>
      </c>
      <c r="BK186" s="186">
        <f>ROUND(I186*H186,2)</f>
        <v>0</v>
      </c>
      <c r="BL186" s="17" t="s">
        <v>139</v>
      </c>
      <c r="BM186" s="185" t="s">
        <v>218</v>
      </c>
    </row>
    <row r="187" spans="1:65" s="15" customFormat="1" ht="10.199999999999999">
      <c r="B187" s="214"/>
      <c r="D187" s="188" t="s">
        <v>141</v>
      </c>
      <c r="E187" s="215" t="s">
        <v>1</v>
      </c>
      <c r="F187" s="216" t="s">
        <v>219</v>
      </c>
      <c r="H187" s="215" t="s">
        <v>1</v>
      </c>
      <c r="I187" s="217"/>
      <c r="L187" s="214"/>
      <c r="M187" s="218"/>
      <c r="N187" s="219"/>
      <c r="O187" s="219"/>
      <c r="P187" s="219"/>
      <c r="Q187" s="219"/>
      <c r="R187" s="219"/>
      <c r="S187" s="219"/>
      <c r="T187" s="220"/>
      <c r="AT187" s="215" t="s">
        <v>141</v>
      </c>
      <c r="AU187" s="215" t="s">
        <v>83</v>
      </c>
      <c r="AV187" s="15" t="s">
        <v>79</v>
      </c>
      <c r="AW187" s="15" t="s">
        <v>30</v>
      </c>
      <c r="AX187" s="15" t="s">
        <v>74</v>
      </c>
      <c r="AY187" s="215" t="s">
        <v>131</v>
      </c>
    </row>
    <row r="188" spans="1:65" s="13" customFormat="1" ht="10.199999999999999">
      <c r="B188" s="187"/>
      <c r="D188" s="188" t="s">
        <v>141</v>
      </c>
      <c r="E188" s="189" t="s">
        <v>1</v>
      </c>
      <c r="F188" s="190" t="s">
        <v>220</v>
      </c>
      <c r="H188" s="191">
        <v>12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89" t="s">
        <v>141</v>
      </c>
      <c r="AU188" s="189" t="s">
        <v>83</v>
      </c>
      <c r="AV188" s="13" t="s">
        <v>83</v>
      </c>
      <c r="AW188" s="13" t="s">
        <v>30</v>
      </c>
      <c r="AX188" s="13" t="s">
        <v>74</v>
      </c>
      <c r="AY188" s="189" t="s">
        <v>131</v>
      </c>
    </row>
    <row r="189" spans="1:65" s="15" customFormat="1" ht="10.199999999999999">
      <c r="B189" s="214"/>
      <c r="D189" s="188" t="s">
        <v>141</v>
      </c>
      <c r="E189" s="215" t="s">
        <v>1</v>
      </c>
      <c r="F189" s="216" t="s">
        <v>221</v>
      </c>
      <c r="H189" s="215" t="s">
        <v>1</v>
      </c>
      <c r="I189" s="217"/>
      <c r="L189" s="214"/>
      <c r="M189" s="218"/>
      <c r="N189" s="219"/>
      <c r="O189" s="219"/>
      <c r="P189" s="219"/>
      <c r="Q189" s="219"/>
      <c r="R189" s="219"/>
      <c r="S189" s="219"/>
      <c r="T189" s="220"/>
      <c r="AT189" s="215" t="s">
        <v>141</v>
      </c>
      <c r="AU189" s="215" t="s">
        <v>83</v>
      </c>
      <c r="AV189" s="15" t="s">
        <v>79</v>
      </c>
      <c r="AW189" s="15" t="s">
        <v>30</v>
      </c>
      <c r="AX189" s="15" t="s">
        <v>74</v>
      </c>
      <c r="AY189" s="215" t="s">
        <v>131</v>
      </c>
    </row>
    <row r="190" spans="1:65" s="13" customFormat="1" ht="10.199999999999999">
      <c r="B190" s="187"/>
      <c r="D190" s="188" t="s">
        <v>141</v>
      </c>
      <c r="E190" s="189" t="s">
        <v>1</v>
      </c>
      <c r="F190" s="190" t="s">
        <v>222</v>
      </c>
      <c r="H190" s="191">
        <v>1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89" t="s">
        <v>141</v>
      </c>
      <c r="AU190" s="189" t="s">
        <v>83</v>
      </c>
      <c r="AV190" s="13" t="s">
        <v>83</v>
      </c>
      <c r="AW190" s="13" t="s">
        <v>30</v>
      </c>
      <c r="AX190" s="13" t="s">
        <v>74</v>
      </c>
      <c r="AY190" s="189" t="s">
        <v>131</v>
      </c>
    </row>
    <row r="191" spans="1:65" s="14" customFormat="1" ht="10.199999999999999">
      <c r="B191" s="196"/>
      <c r="D191" s="188" t="s">
        <v>141</v>
      </c>
      <c r="E191" s="197" t="s">
        <v>1</v>
      </c>
      <c r="F191" s="198" t="s">
        <v>143</v>
      </c>
      <c r="H191" s="199">
        <v>13</v>
      </c>
      <c r="I191" s="200"/>
      <c r="L191" s="196"/>
      <c r="M191" s="201"/>
      <c r="N191" s="202"/>
      <c r="O191" s="202"/>
      <c r="P191" s="202"/>
      <c r="Q191" s="202"/>
      <c r="R191" s="202"/>
      <c r="S191" s="202"/>
      <c r="T191" s="203"/>
      <c r="AT191" s="197" t="s">
        <v>141</v>
      </c>
      <c r="AU191" s="197" t="s">
        <v>83</v>
      </c>
      <c r="AV191" s="14" t="s">
        <v>139</v>
      </c>
      <c r="AW191" s="14" t="s">
        <v>30</v>
      </c>
      <c r="AX191" s="14" t="s">
        <v>79</v>
      </c>
      <c r="AY191" s="197" t="s">
        <v>131</v>
      </c>
    </row>
    <row r="192" spans="1:65" s="2" customFormat="1" ht="21.75" customHeight="1">
      <c r="A192" s="32"/>
      <c r="B192" s="140"/>
      <c r="C192" s="174" t="s">
        <v>223</v>
      </c>
      <c r="D192" s="174" t="s">
        <v>134</v>
      </c>
      <c r="E192" s="175" t="s">
        <v>224</v>
      </c>
      <c r="F192" s="176" t="s">
        <v>225</v>
      </c>
      <c r="G192" s="177" t="s">
        <v>137</v>
      </c>
      <c r="H192" s="178">
        <v>115</v>
      </c>
      <c r="I192" s="179"/>
      <c r="J192" s="180">
        <f>ROUND(I192*H192,2)</f>
        <v>0</v>
      </c>
      <c r="K192" s="176" t="s">
        <v>138</v>
      </c>
      <c r="L192" s="33"/>
      <c r="M192" s="181" t="s">
        <v>1</v>
      </c>
      <c r="N192" s="182" t="s">
        <v>39</v>
      </c>
      <c r="O192" s="58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5" t="s">
        <v>139</v>
      </c>
      <c r="AT192" s="185" t="s">
        <v>134</v>
      </c>
      <c r="AU192" s="185" t="s">
        <v>83</v>
      </c>
      <c r="AY192" s="17" t="s">
        <v>131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7" t="s">
        <v>79</v>
      </c>
      <c r="BK192" s="186">
        <f>ROUND(I192*H192,2)</f>
        <v>0</v>
      </c>
      <c r="BL192" s="17" t="s">
        <v>139</v>
      </c>
      <c r="BM192" s="185" t="s">
        <v>226</v>
      </c>
    </row>
    <row r="193" spans="1:65" s="2" customFormat="1" ht="55.5" customHeight="1">
      <c r="A193" s="32"/>
      <c r="B193" s="140"/>
      <c r="C193" s="174" t="s">
        <v>227</v>
      </c>
      <c r="D193" s="174" t="s">
        <v>134</v>
      </c>
      <c r="E193" s="175" t="s">
        <v>228</v>
      </c>
      <c r="F193" s="176" t="s">
        <v>229</v>
      </c>
      <c r="G193" s="177" t="s">
        <v>137</v>
      </c>
      <c r="H193" s="178">
        <v>1</v>
      </c>
      <c r="I193" s="179"/>
      <c r="J193" s="180">
        <f>ROUND(I193*H193,2)</f>
        <v>0</v>
      </c>
      <c r="K193" s="176" t="s">
        <v>138</v>
      </c>
      <c r="L193" s="33"/>
      <c r="M193" s="181" t="s">
        <v>1</v>
      </c>
      <c r="N193" s="182" t="s">
        <v>39</v>
      </c>
      <c r="O193" s="58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5" t="s">
        <v>139</v>
      </c>
      <c r="AT193" s="185" t="s">
        <v>134</v>
      </c>
      <c r="AU193" s="185" t="s">
        <v>83</v>
      </c>
      <c r="AY193" s="17" t="s">
        <v>131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7" t="s">
        <v>79</v>
      </c>
      <c r="BK193" s="186">
        <f>ROUND(I193*H193,2)</f>
        <v>0</v>
      </c>
      <c r="BL193" s="17" t="s">
        <v>139</v>
      </c>
      <c r="BM193" s="185" t="s">
        <v>230</v>
      </c>
    </row>
    <row r="194" spans="1:65" s="15" customFormat="1" ht="10.199999999999999">
      <c r="B194" s="214"/>
      <c r="D194" s="188" t="s">
        <v>141</v>
      </c>
      <c r="E194" s="215" t="s">
        <v>1</v>
      </c>
      <c r="F194" s="216" t="s">
        <v>231</v>
      </c>
      <c r="H194" s="215" t="s">
        <v>1</v>
      </c>
      <c r="I194" s="217"/>
      <c r="L194" s="214"/>
      <c r="M194" s="218"/>
      <c r="N194" s="219"/>
      <c r="O194" s="219"/>
      <c r="P194" s="219"/>
      <c r="Q194" s="219"/>
      <c r="R194" s="219"/>
      <c r="S194" s="219"/>
      <c r="T194" s="220"/>
      <c r="AT194" s="215" t="s">
        <v>141</v>
      </c>
      <c r="AU194" s="215" t="s">
        <v>83</v>
      </c>
      <c r="AV194" s="15" t="s">
        <v>79</v>
      </c>
      <c r="AW194" s="15" t="s">
        <v>30</v>
      </c>
      <c r="AX194" s="15" t="s">
        <v>74</v>
      </c>
      <c r="AY194" s="215" t="s">
        <v>131</v>
      </c>
    </row>
    <row r="195" spans="1:65" s="13" customFormat="1" ht="10.199999999999999">
      <c r="B195" s="187"/>
      <c r="D195" s="188" t="s">
        <v>141</v>
      </c>
      <c r="E195" s="189" t="s">
        <v>1</v>
      </c>
      <c r="F195" s="190" t="s">
        <v>232</v>
      </c>
      <c r="H195" s="191">
        <v>1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89" t="s">
        <v>141</v>
      </c>
      <c r="AU195" s="189" t="s">
        <v>83</v>
      </c>
      <c r="AV195" s="13" t="s">
        <v>83</v>
      </c>
      <c r="AW195" s="13" t="s">
        <v>30</v>
      </c>
      <c r="AX195" s="13" t="s">
        <v>74</v>
      </c>
      <c r="AY195" s="189" t="s">
        <v>131</v>
      </c>
    </row>
    <row r="196" spans="1:65" s="14" customFormat="1" ht="10.199999999999999">
      <c r="B196" s="196"/>
      <c r="D196" s="188" t="s">
        <v>141</v>
      </c>
      <c r="E196" s="197" t="s">
        <v>1</v>
      </c>
      <c r="F196" s="198" t="s">
        <v>143</v>
      </c>
      <c r="H196" s="199">
        <v>1</v>
      </c>
      <c r="I196" s="200"/>
      <c r="L196" s="196"/>
      <c r="M196" s="201"/>
      <c r="N196" s="202"/>
      <c r="O196" s="202"/>
      <c r="P196" s="202"/>
      <c r="Q196" s="202"/>
      <c r="R196" s="202"/>
      <c r="S196" s="202"/>
      <c r="T196" s="203"/>
      <c r="AT196" s="197" t="s">
        <v>141</v>
      </c>
      <c r="AU196" s="197" t="s">
        <v>83</v>
      </c>
      <c r="AV196" s="14" t="s">
        <v>139</v>
      </c>
      <c r="AW196" s="14" t="s">
        <v>30</v>
      </c>
      <c r="AX196" s="14" t="s">
        <v>79</v>
      </c>
      <c r="AY196" s="197" t="s">
        <v>131</v>
      </c>
    </row>
    <row r="197" spans="1:65" s="2" customFormat="1" ht="55.5" customHeight="1">
      <c r="A197" s="32"/>
      <c r="B197" s="140"/>
      <c r="C197" s="174" t="s">
        <v>233</v>
      </c>
      <c r="D197" s="174" t="s">
        <v>134</v>
      </c>
      <c r="E197" s="175" t="s">
        <v>144</v>
      </c>
      <c r="F197" s="176" t="s">
        <v>145</v>
      </c>
      <c r="G197" s="177" t="s">
        <v>137</v>
      </c>
      <c r="H197" s="178">
        <v>113</v>
      </c>
      <c r="I197" s="179"/>
      <c r="J197" s="180">
        <f>ROUND(I197*H197,2)</f>
        <v>0</v>
      </c>
      <c r="K197" s="176" t="s">
        <v>138</v>
      </c>
      <c r="L197" s="33"/>
      <c r="M197" s="181" t="s">
        <v>1</v>
      </c>
      <c r="N197" s="182" t="s">
        <v>39</v>
      </c>
      <c r="O197" s="58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5" t="s">
        <v>139</v>
      </c>
      <c r="AT197" s="185" t="s">
        <v>134</v>
      </c>
      <c r="AU197" s="185" t="s">
        <v>83</v>
      </c>
      <c r="AY197" s="17" t="s">
        <v>131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7" t="s">
        <v>79</v>
      </c>
      <c r="BK197" s="186">
        <f>ROUND(I197*H197,2)</f>
        <v>0</v>
      </c>
      <c r="BL197" s="17" t="s">
        <v>139</v>
      </c>
      <c r="BM197" s="185" t="s">
        <v>234</v>
      </c>
    </row>
    <row r="198" spans="1:65" s="15" customFormat="1" ht="10.199999999999999">
      <c r="B198" s="214"/>
      <c r="D198" s="188" t="s">
        <v>141</v>
      </c>
      <c r="E198" s="215" t="s">
        <v>1</v>
      </c>
      <c r="F198" s="216" t="s">
        <v>235</v>
      </c>
      <c r="H198" s="215" t="s">
        <v>1</v>
      </c>
      <c r="I198" s="217"/>
      <c r="L198" s="214"/>
      <c r="M198" s="218"/>
      <c r="N198" s="219"/>
      <c r="O198" s="219"/>
      <c r="P198" s="219"/>
      <c r="Q198" s="219"/>
      <c r="R198" s="219"/>
      <c r="S198" s="219"/>
      <c r="T198" s="220"/>
      <c r="AT198" s="215" t="s">
        <v>141</v>
      </c>
      <c r="AU198" s="215" t="s">
        <v>83</v>
      </c>
      <c r="AV198" s="15" t="s">
        <v>79</v>
      </c>
      <c r="AW198" s="15" t="s">
        <v>30</v>
      </c>
      <c r="AX198" s="15" t="s">
        <v>74</v>
      </c>
      <c r="AY198" s="215" t="s">
        <v>131</v>
      </c>
    </row>
    <row r="199" spans="1:65" s="13" customFormat="1" ht="10.199999999999999">
      <c r="B199" s="187"/>
      <c r="D199" s="188" t="s">
        <v>141</v>
      </c>
      <c r="E199" s="189" t="s">
        <v>1</v>
      </c>
      <c r="F199" s="190" t="s">
        <v>236</v>
      </c>
      <c r="H199" s="191">
        <v>113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89" t="s">
        <v>141</v>
      </c>
      <c r="AU199" s="189" t="s">
        <v>83</v>
      </c>
      <c r="AV199" s="13" t="s">
        <v>83</v>
      </c>
      <c r="AW199" s="13" t="s">
        <v>30</v>
      </c>
      <c r="AX199" s="13" t="s">
        <v>74</v>
      </c>
      <c r="AY199" s="189" t="s">
        <v>131</v>
      </c>
    </row>
    <row r="200" spans="1:65" s="14" customFormat="1" ht="10.199999999999999">
      <c r="B200" s="196"/>
      <c r="D200" s="188" t="s">
        <v>141</v>
      </c>
      <c r="E200" s="197" t="s">
        <v>1</v>
      </c>
      <c r="F200" s="198" t="s">
        <v>143</v>
      </c>
      <c r="H200" s="199">
        <v>113</v>
      </c>
      <c r="I200" s="200"/>
      <c r="L200" s="196"/>
      <c r="M200" s="201"/>
      <c r="N200" s="202"/>
      <c r="O200" s="202"/>
      <c r="P200" s="202"/>
      <c r="Q200" s="202"/>
      <c r="R200" s="202"/>
      <c r="S200" s="202"/>
      <c r="T200" s="203"/>
      <c r="AT200" s="197" t="s">
        <v>141</v>
      </c>
      <c r="AU200" s="197" t="s">
        <v>83</v>
      </c>
      <c r="AV200" s="14" t="s">
        <v>139</v>
      </c>
      <c r="AW200" s="14" t="s">
        <v>30</v>
      </c>
      <c r="AX200" s="14" t="s">
        <v>79</v>
      </c>
      <c r="AY200" s="197" t="s">
        <v>131</v>
      </c>
    </row>
    <row r="201" spans="1:65" s="2" customFormat="1" ht="33" customHeight="1">
      <c r="A201" s="32"/>
      <c r="B201" s="140"/>
      <c r="C201" s="174" t="s">
        <v>237</v>
      </c>
      <c r="D201" s="174" t="s">
        <v>134</v>
      </c>
      <c r="E201" s="175" t="s">
        <v>159</v>
      </c>
      <c r="F201" s="176" t="s">
        <v>160</v>
      </c>
      <c r="G201" s="177" t="s">
        <v>154</v>
      </c>
      <c r="H201" s="178">
        <v>169.5</v>
      </c>
      <c r="I201" s="179"/>
      <c r="J201" s="180">
        <f>ROUND(I201*H201,2)</f>
        <v>0</v>
      </c>
      <c r="K201" s="176" t="s">
        <v>138</v>
      </c>
      <c r="L201" s="33"/>
      <c r="M201" s="181" t="s">
        <v>1</v>
      </c>
      <c r="N201" s="182" t="s">
        <v>39</v>
      </c>
      <c r="O201" s="58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5" t="s">
        <v>139</v>
      </c>
      <c r="AT201" s="185" t="s">
        <v>134</v>
      </c>
      <c r="AU201" s="185" t="s">
        <v>83</v>
      </c>
      <c r="AY201" s="17" t="s">
        <v>131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7" t="s">
        <v>79</v>
      </c>
      <c r="BK201" s="186">
        <f>ROUND(I201*H201,2)</f>
        <v>0</v>
      </c>
      <c r="BL201" s="17" t="s">
        <v>139</v>
      </c>
      <c r="BM201" s="185" t="s">
        <v>238</v>
      </c>
    </row>
    <row r="202" spans="1:65" s="13" customFormat="1" ht="10.199999999999999">
      <c r="B202" s="187"/>
      <c r="D202" s="188" t="s">
        <v>141</v>
      </c>
      <c r="E202" s="189" t="s">
        <v>1</v>
      </c>
      <c r="F202" s="190" t="s">
        <v>239</v>
      </c>
      <c r="H202" s="191">
        <v>169.5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89" t="s">
        <v>141</v>
      </c>
      <c r="AU202" s="189" t="s">
        <v>83</v>
      </c>
      <c r="AV202" s="13" t="s">
        <v>83</v>
      </c>
      <c r="AW202" s="13" t="s">
        <v>30</v>
      </c>
      <c r="AX202" s="13" t="s">
        <v>74</v>
      </c>
      <c r="AY202" s="189" t="s">
        <v>131</v>
      </c>
    </row>
    <row r="203" spans="1:65" s="14" customFormat="1" ht="10.199999999999999">
      <c r="B203" s="196"/>
      <c r="D203" s="188" t="s">
        <v>141</v>
      </c>
      <c r="E203" s="197" t="s">
        <v>1</v>
      </c>
      <c r="F203" s="198" t="s">
        <v>143</v>
      </c>
      <c r="H203" s="199">
        <v>169.5</v>
      </c>
      <c r="I203" s="200"/>
      <c r="L203" s="196"/>
      <c r="M203" s="201"/>
      <c r="N203" s="202"/>
      <c r="O203" s="202"/>
      <c r="P203" s="202"/>
      <c r="Q203" s="202"/>
      <c r="R203" s="202"/>
      <c r="S203" s="202"/>
      <c r="T203" s="203"/>
      <c r="AT203" s="197" t="s">
        <v>141</v>
      </c>
      <c r="AU203" s="197" t="s">
        <v>83</v>
      </c>
      <c r="AV203" s="14" t="s">
        <v>139</v>
      </c>
      <c r="AW203" s="14" t="s">
        <v>30</v>
      </c>
      <c r="AX203" s="14" t="s">
        <v>79</v>
      </c>
      <c r="AY203" s="197" t="s">
        <v>131</v>
      </c>
    </row>
    <row r="204" spans="1:65" s="2" customFormat="1" ht="33" customHeight="1">
      <c r="A204" s="32"/>
      <c r="B204" s="140"/>
      <c r="C204" s="174" t="s">
        <v>240</v>
      </c>
      <c r="D204" s="174" t="s">
        <v>134</v>
      </c>
      <c r="E204" s="175" t="s">
        <v>164</v>
      </c>
      <c r="F204" s="176" t="s">
        <v>165</v>
      </c>
      <c r="G204" s="177" t="s">
        <v>137</v>
      </c>
      <c r="H204" s="178">
        <v>113</v>
      </c>
      <c r="I204" s="179"/>
      <c r="J204" s="180">
        <f>ROUND(I204*H204,2)</f>
        <v>0</v>
      </c>
      <c r="K204" s="176" t="s">
        <v>138</v>
      </c>
      <c r="L204" s="33"/>
      <c r="M204" s="181" t="s">
        <v>1</v>
      </c>
      <c r="N204" s="182" t="s">
        <v>39</v>
      </c>
      <c r="O204" s="58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5" t="s">
        <v>139</v>
      </c>
      <c r="AT204" s="185" t="s">
        <v>134</v>
      </c>
      <c r="AU204" s="185" t="s">
        <v>83</v>
      </c>
      <c r="AY204" s="17" t="s">
        <v>131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7" t="s">
        <v>79</v>
      </c>
      <c r="BK204" s="186">
        <f>ROUND(I204*H204,2)</f>
        <v>0</v>
      </c>
      <c r="BL204" s="17" t="s">
        <v>139</v>
      </c>
      <c r="BM204" s="185" t="s">
        <v>241</v>
      </c>
    </row>
    <row r="205" spans="1:65" s="2" customFormat="1" ht="33" customHeight="1">
      <c r="A205" s="32"/>
      <c r="B205" s="140"/>
      <c r="C205" s="174" t="s">
        <v>7</v>
      </c>
      <c r="D205" s="174" t="s">
        <v>134</v>
      </c>
      <c r="E205" s="175" t="s">
        <v>242</v>
      </c>
      <c r="F205" s="176" t="s">
        <v>243</v>
      </c>
      <c r="G205" s="177" t="s">
        <v>170</v>
      </c>
      <c r="H205" s="178">
        <v>120</v>
      </c>
      <c r="I205" s="179"/>
      <c r="J205" s="180">
        <f>ROUND(I205*H205,2)</f>
        <v>0</v>
      </c>
      <c r="K205" s="176" t="s">
        <v>138</v>
      </c>
      <c r="L205" s="33"/>
      <c r="M205" s="181" t="s">
        <v>1</v>
      </c>
      <c r="N205" s="182" t="s">
        <v>39</v>
      </c>
      <c r="O205" s="58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5" t="s">
        <v>139</v>
      </c>
      <c r="AT205" s="185" t="s">
        <v>134</v>
      </c>
      <c r="AU205" s="185" t="s">
        <v>83</v>
      </c>
      <c r="AY205" s="17" t="s">
        <v>131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7" t="s">
        <v>79</v>
      </c>
      <c r="BK205" s="186">
        <f>ROUND(I205*H205,2)</f>
        <v>0</v>
      </c>
      <c r="BL205" s="17" t="s">
        <v>139</v>
      </c>
      <c r="BM205" s="185" t="s">
        <v>244</v>
      </c>
    </row>
    <row r="206" spans="1:65" s="2" customFormat="1" ht="33" customHeight="1">
      <c r="A206" s="32"/>
      <c r="B206" s="140"/>
      <c r="C206" s="174" t="s">
        <v>245</v>
      </c>
      <c r="D206" s="174" t="s">
        <v>134</v>
      </c>
      <c r="E206" s="175" t="s">
        <v>246</v>
      </c>
      <c r="F206" s="176" t="s">
        <v>247</v>
      </c>
      <c r="G206" s="177" t="s">
        <v>170</v>
      </c>
      <c r="H206" s="178">
        <v>120</v>
      </c>
      <c r="I206" s="179"/>
      <c r="J206" s="180">
        <f>ROUND(I206*H206,2)</f>
        <v>0</v>
      </c>
      <c r="K206" s="176" t="s">
        <v>138</v>
      </c>
      <c r="L206" s="33"/>
      <c r="M206" s="181" t="s">
        <v>1</v>
      </c>
      <c r="N206" s="182" t="s">
        <v>39</v>
      </c>
      <c r="O206" s="58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5" t="s">
        <v>139</v>
      </c>
      <c r="AT206" s="185" t="s">
        <v>134</v>
      </c>
      <c r="AU206" s="185" t="s">
        <v>83</v>
      </c>
      <c r="AY206" s="17" t="s">
        <v>131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79</v>
      </c>
      <c r="BK206" s="186">
        <f>ROUND(I206*H206,2)</f>
        <v>0</v>
      </c>
      <c r="BL206" s="17" t="s">
        <v>139</v>
      </c>
      <c r="BM206" s="185" t="s">
        <v>248</v>
      </c>
    </row>
    <row r="207" spans="1:65" s="2" customFormat="1" ht="16.5" customHeight="1">
      <c r="A207" s="32"/>
      <c r="B207" s="140"/>
      <c r="C207" s="204" t="s">
        <v>249</v>
      </c>
      <c r="D207" s="204" t="s">
        <v>151</v>
      </c>
      <c r="E207" s="205" t="s">
        <v>250</v>
      </c>
      <c r="F207" s="206" t="s">
        <v>251</v>
      </c>
      <c r="G207" s="207" t="s">
        <v>252</v>
      </c>
      <c r="H207" s="208">
        <v>3</v>
      </c>
      <c r="I207" s="209"/>
      <c r="J207" s="210">
        <f>ROUND(I207*H207,2)</f>
        <v>0</v>
      </c>
      <c r="K207" s="206" t="s">
        <v>138</v>
      </c>
      <c r="L207" s="211"/>
      <c r="M207" s="212" t="s">
        <v>1</v>
      </c>
      <c r="N207" s="213" t="s">
        <v>39</v>
      </c>
      <c r="O207" s="58"/>
      <c r="P207" s="183">
        <f>O207*H207</f>
        <v>0</v>
      </c>
      <c r="Q207" s="183">
        <v>1E-3</v>
      </c>
      <c r="R207" s="183">
        <f>Q207*H207</f>
        <v>3.0000000000000001E-3</v>
      </c>
      <c r="S207" s="183">
        <v>0</v>
      </c>
      <c r="T207" s="18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5" t="s">
        <v>155</v>
      </c>
      <c r="AT207" s="185" t="s">
        <v>151</v>
      </c>
      <c r="AU207" s="185" t="s">
        <v>83</v>
      </c>
      <c r="AY207" s="17" t="s">
        <v>131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7" t="s">
        <v>79</v>
      </c>
      <c r="BK207" s="186">
        <f>ROUND(I207*H207,2)</f>
        <v>0</v>
      </c>
      <c r="BL207" s="17" t="s">
        <v>139</v>
      </c>
      <c r="BM207" s="185" t="s">
        <v>253</v>
      </c>
    </row>
    <row r="208" spans="1:65" s="13" customFormat="1" ht="10.199999999999999">
      <c r="B208" s="187"/>
      <c r="D208" s="188" t="s">
        <v>141</v>
      </c>
      <c r="E208" s="189" t="s">
        <v>1</v>
      </c>
      <c r="F208" s="190" t="s">
        <v>254</v>
      </c>
      <c r="H208" s="191">
        <v>3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89" t="s">
        <v>141</v>
      </c>
      <c r="AU208" s="189" t="s">
        <v>83</v>
      </c>
      <c r="AV208" s="13" t="s">
        <v>83</v>
      </c>
      <c r="AW208" s="13" t="s">
        <v>30</v>
      </c>
      <c r="AX208" s="13" t="s">
        <v>79</v>
      </c>
      <c r="AY208" s="189" t="s">
        <v>131</v>
      </c>
    </row>
    <row r="209" spans="1:65" s="2" customFormat="1" ht="21.75" customHeight="1">
      <c r="A209" s="32"/>
      <c r="B209" s="140"/>
      <c r="C209" s="174" t="s">
        <v>255</v>
      </c>
      <c r="D209" s="174" t="s">
        <v>134</v>
      </c>
      <c r="E209" s="175" t="s">
        <v>256</v>
      </c>
      <c r="F209" s="176" t="s">
        <v>257</v>
      </c>
      <c r="G209" s="177" t="s">
        <v>170</v>
      </c>
      <c r="H209" s="178">
        <v>464</v>
      </c>
      <c r="I209" s="179"/>
      <c r="J209" s="180">
        <f>ROUND(I209*H209,2)</f>
        <v>0</v>
      </c>
      <c r="K209" s="176" t="s">
        <v>138</v>
      </c>
      <c r="L209" s="33"/>
      <c r="M209" s="181" t="s">
        <v>1</v>
      </c>
      <c r="N209" s="182" t="s">
        <v>39</v>
      </c>
      <c r="O209" s="58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5" t="s">
        <v>139</v>
      </c>
      <c r="AT209" s="185" t="s">
        <v>134</v>
      </c>
      <c r="AU209" s="185" t="s">
        <v>83</v>
      </c>
      <c r="AY209" s="17" t="s">
        <v>131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7" t="s">
        <v>79</v>
      </c>
      <c r="BK209" s="186">
        <f>ROUND(I209*H209,2)</f>
        <v>0</v>
      </c>
      <c r="BL209" s="17" t="s">
        <v>139</v>
      </c>
      <c r="BM209" s="185" t="s">
        <v>258</v>
      </c>
    </row>
    <row r="210" spans="1:65" s="13" customFormat="1" ht="10.199999999999999">
      <c r="B210" s="187"/>
      <c r="D210" s="188" t="s">
        <v>141</v>
      </c>
      <c r="E210" s="189" t="s">
        <v>1</v>
      </c>
      <c r="F210" s="190" t="s">
        <v>259</v>
      </c>
      <c r="H210" s="191">
        <v>464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89" t="s">
        <v>141</v>
      </c>
      <c r="AU210" s="189" t="s">
        <v>83</v>
      </c>
      <c r="AV210" s="13" t="s">
        <v>83</v>
      </c>
      <c r="AW210" s="13" t="s">
        <v>30</v>
      </c>
      <c r="AX210" s="13" t="s">
        <v>74</v>
      </c>
      <c r="AY210" s="189" t="s">
        <v>131</v>
      </c>
    </row>
    <row r="211" spans="1:65" s="14" customFormat="1" ht="10.199999999999999">
      <c r="B211" s="196"/>
      <c r="D211" s="188" t="s">
        <v>141</v>
      </c>
      <c r="E211" s="197" t="s">
        <v>1</v>
      </c>
      <c r="F211" s="198" t="s">
        <v>143</v>
      </c>
      <c r="H211" s="199">
        <v>464</v>
      </c>
      <c r="I211" s="200"/>
      <c r="L211" s="196"/>
      <c r="M211" s="201"/>
      <c r="N211" s="202"/>
      <c r="O211" s="202"/>
      <c r="P211" s="202"/>
      <c r="Q211" s="202"/>
      <c r="R211" s="202"/>
      <c r="S211" s="202"/>
      <c r="T211" s="203"/>
      <c r="AT211" s="197" t="s">
        <v>141</v>
      </c>
      <c r="AU211" s="197" t="s">
        <v>83</v>
      </c>
      <c r="AV211" s="14" t="s">
        <v>139</v>
      </c>
      <c r="AW211" s="14" t="s">
        <v>30</v>
      </c>
      <c r="AX211" s="14" t="s">
        <v>79</v>
      </c>
      <c r="AY211" s="197" t="s">
        <v>131</v>
      </c>
    </row>
    <row r="212" spans="1:65" s="2" customFormat="1" ht="33" customHeight="1">
      <c r="A212" s="32"/>
      <c r="B212" s="140"/>
      <c r="C212" s="174" t="s">
        <v>260</v>
      </c>
      <c r="D212" s="174" t="s">
        <v>134</v>
      </c>
      <c r="E212" s="175" t="s">
        <v>261</v>
      </c>
      <c r="F212" s="176" t="s">
        <v>262</v>
      </c>
      <c r="G212" s="177" t="s">
        <v>263</v>
      </c>
      <c r="H212" s="178">
        <v>2</v>
      </c>
      <c r="I212" s="179"/>
      <c r="J212" s="180">
        <f>ROUND(I212*H212,2)</f>
        <v>0</v>
      </c>
      <c r="K212" s="176" t="s">
        <v>138</v>
      </c>
      <c r="L212" s="33"/>
      <c r="M212" s="181" t="s">
        <v>1</v>
      </c>
      <c r="N212" s="182" t="s">
        <v>39</v>
      </c>
      <c r="O212" s="58"/>
      <c r="P212" s="183">
        <f>O212*H212</f>
        <v>0</v>
      </c>
      <c r="Q212" s="183">
        <v>2.1350000000000001E-2</v>
      </c>
      <c r="R212" s="183">
        <f>Q212*H212</f>
        <v>4.2700000000000002E-2</v>
      </c>
      <c r="S212" s="183">
        <v>0</v>
      </c>
      <c r="T212" s="18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5" t="s">
        <v>139</v>
      </c>
      <c r="AT212" s="185" t="s">
        <v>134</v>
      </c>
      <c r="AU212" s="185" t="s">
        <v>83</v>
      </c>
      <c r="AY212" s="17" t="s">
        <v>131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7" t="s">
        <v>79</v>
      </c>
      <c r="BK212" s="186">
        <f>ROUND(I212*H212,2)</f>
        <v>0</v>
      </c>
      <c r="BL212" s="17" t="s">
        <v>139</v>
      </c>
      <c r="BM212" s="185" t="s">
        <v>264</v>
      </c>
    </row>
    <row r="213" spans="1:65" s="2" customFormat="1" ht="21.75" customHeight="1">
      <c r="A213" s="32"/>
      <c r="B213" s="140"/>
      <c r="C213" s="174" t="s">
        <v>265</v>
      </c>
      <c r="D213" s="174" t="s">
        <v>134</v>
      </c>
      <c r="E213" s="175" t="s">
        <v>266</v>
      </c>
      <c r="F213" s="176" t="s">
        <v>267</v>
      </c>
      <c r="G213" s="177" t="s">
        <v>170</v>
      </c>
      <c r="H213" s="178">
        <v>240</v>
      </c>
      <c r="I213" s="179"/>
      <c r="J213" s="180">
        <f>ROUND(I213*H213,2)</f>
        <v>0</v>
      </c>
      <c r="K213" s="176" t="s">
        <v>138</v>
      </c>
      <c r="L213" s="33"/>
      <c r="M213" s="181" t="s">
        <v>1</v>
      </c>
      <c r="N213" s="182" t="s">
        <v>39</v>
      </c>
      <c r="O213" s="58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5" t="s">
        <v>139</v>
      </c>
      <c r="AT213" s="185" t="s">
        <v>134</v>
      </c>
      <c r="AU213" s="185" t="s">
        <v>83</v>
      </c>
      <c r="AY213" s="17" t="s">
        <v>131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7" t="s">
        <v>79</v>
      </c>
      <c r="BK213" s="186">
        <f>ROUND(I213*H213,2)</f>
        <v>0</v>
      </c>
      <c r="BL213" s="17" t="s">
        <v>139</v>
      </c>
      <c r="BM213" s="185" t="s">
        <v>268</v>
      </c>
    </row>
    <row r="214" spans="1:65" s="13" customFormat="1" ht="10.199999999999999">
      <c r="B214" s="187"/>
      <c r="D214" s="188" t="s">
        <v>141</v>
      </c>
      <c r="E214" s="189" t="s">
        <v>1</v>
      </c>
      <c r="F214" s="190" t="s">
        <v>269</v>
      </c>
      <c r="H214" s="191">
        <v>240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89" t="s">
        <v>141</v>
      </c>
      <c r="AU214" s="189" t="s">
        <v>83</v>
      </c>
      <c r="AV214" s="13" t="s">
        <v>83</v>
      </c>
      <c r="AW214" s="13" t="s">
        <v>30</v>
      </c>
      <c r="AX214" s="13" t="s">
        <v>74</v>
      </c>
      <c r="AY214" s="189" t="s">
        <v>131</v>
      </c>
    </row>
    <row r="215" spans="1:65" s="14" customFormat="1" ht="10.199999999999999">
      <c r="B215" s="196"/>
      <c r="D215" s="188" t="s">
        <v>141</v>
      </c>
      <c r="E215" s="197" t="s">
        <v>1</v>
      </c>
      <c r="F215" s="198" t="s">
        <v>143</v>
      </c>
      <c r="H215" s="199">
        <v>240</v>
      </c>
      <c r="I215" s="200"/>
      <c r="L215" s="196"/>
      <c r="M215" s="201"/>
      <c r="N215" s="202"/>
      <c r="O215" s="202"/>
      <c r="P215" s="202"/>
      <c r="Q215" s="202"/>
      <c r="R215" s="202"/>
      <c r="S215" s="202"/>
      <c r="T215" s="203"/>
      <c r="AT215" s="197" t="s">
        <v>141</v>
      </c>
      <c r="AU215" s="197" t="s">
        <v>83</v>
      </c>
      <c r="AV215" s="14" t="s">
        <v>139</v>
      </c>
      <c r="AW215" s="14" t="s">
        <v>30</v>
      </c>
      <c r="AX215" s="14" t="s">
        <v>79</v>
      </c>
      <c r="AY215" s="197" t="s">
        <v>131</v>
      </c>
    </row>
    <row r="216" spans="1:65" s="12" customFormat="1" ht="22.8" customHeight="1">
      <c r="B216" s="161"/>
      <c r="D216" s="162" t="s">
        <v>73</v>
      </c>
      <c r="E216" s="172" t="s">
        <v>83</v>
      </c>
      <c r="F216" s="172" t="s">
        <v>270</v>
      </c>
      <c r="I216" s="164"/>
      <c r="J216" s="173">
        <f>BK216</f>
        <v>0</v>
      </c>
      <c r="L216" s="161"/>
      <c r="M216" s="166"/>
      <c r="N216" s="167"/>
      <c r="O216" s="167"/>
      <c r="P216" s="168">
        <f>SUM(P217:P226)</f>
        <v>0</v>
      </c>
      <c r="Q216" s="167"/>
      <c r="R216" s="168">
        <f>SUM(R217:R226)</f>
        <v>8.0399088999999986</v>
      </c>
      <c r="S216" s="167"/>
      <c r="T216" s="169">
        <f>SUM(T217:T226)</f>
        <v>0</v>
      </c>
      <c r="AR216" s="162" t="s">
        <v>79</v>
      </c>
      <c r="AT216" s="170" t="s">
        <v>73</v>
      </c>
      <c r="AU216" s="170" t="s">
        <v>79</v>
      </c>
      <c r="AY216" s="162" t="s">
        <v>131</v>
      </c>
      <c r="BK216" s="171">
        <f>SUM(BK217:BK226)</f>
        <v>0</v>
      </c>
    </row>
    <row r="217" spans="1:65" s="2" customFormat="1" ht="21.75" customHeight="1">
      <c r="A217" s="32"/>
      <c r="B217" s="140"/>
      <c r="C217" s="174" t="s">
        <v>271</v>
      </c>
      <c r="D217" s="174" t="s">
        <v>134</v>
      </c>
      <c r="E217" s="175" t="s">
        <v>272</v>
      </c>
      <c r="F217" s="176" t="s">
        <v>273</v>
      </c>
      <c r="G217" s="177" t="s">
        <v>137</v>
      </c>
      <c r="H217" s="178">
        <v>0.54500000000000004</v>
      </c>
      <c r="I217" s="179"/>
      <c r="J217" s="180">
        <f>ROUND(I217*H217,2)</f>
        <v>0</v>
      </c>
      <c r="K217" s="176" t="s">
        <v>138</v>
      </c>
      <c r="L217" s="33"/>
      <c r="M217" s="181" t="s">
        <v>1</v>
      </c>
      <c r="N217" s="182" t="s">
        <v>39</v>
      </c>
      <c r="O217" s="58"/>
      <c r="P217" s="183">
        <f>O217*H217</f>
        <v>0</v>
      </c>
      <c r="Q217" s="183">
        <v>1.98</v>
      </c>
      <c r="R217" s="183">
        <f>Q217*H217</f>
        <v>1.0791000000000002</v>
      </c>
      <c r="S217" s="183">
        <v>0</v>
      </c>
      <c r="T217" s="18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5" t="s">
        <v>139</v>
      </c>
      <c r="AT217" s="185" t="s">
        <v>134</v>
      </c>
      <c r="AU217" s="185" t="s">
        <v>83</v>
      </c>
      <c r="AY217" s="17" t="s">
        <v>131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7" t="s">
        <v>79</v>
      </c>
      <c r="BK217" s="186">
        <f>ROUND(I217*H217,2)</f>
        <v>0</v>
      </c>
      <c r="BL217" s="17" t="s">
        <v>139</v>
      </c>
      <c r="BM217" s="185" t="s">
        <v>274</v>
      </c>
    </row>
    <row r="218" spans="1:65" s="15" customFormat="1" ht="10.199999999999999">
      <c r="B218" s="214"/>
      <c r="D218" s="188" t="s">
        <v>141</v>
      </c>
      <c r="E218" s="215" t="s">
        <v>1</v>
      </c>
      <c r="F218" s="216" t="s">
        <v>275</v>
      </c>
      <c r="H218" s="215" t="s">
        <v>1</v>
      </c>
      <c r="I218" s="217"/>
      <c r="L218" s="214"/>
      <c r="M218" s="218"/>
      <c r="N218" s="219"/>
      <c r="O218" s="219"/>
      <c r="P218" s="219"/>
      <c r="Q218" s="219"/>
      <c r="R218" s="219"/>
      <c r="S218" s="219"/>
      <c r="T218" s="220"/>
      <c r="AT218" s="215" t="s">
        <v>141</v>
      </c>
      <c r="AU218" s="215" t="s">
        <v>83</v>
      </c>
      <c r="AV218" s="15" t="s">
        <v>79</v>
      </c>
      <c r="AW218" s="15" t="s">
        <v>30</v>
      </c>
      <c r="AX218" s="15" t="s">
        <v>74</v>
      </c>
      <c r="AY218" s="215" t="s">
        <v>131</v>
      </c>
    </row>
    <row r="219" spans="1:65" s="13" customFormat="1" ht="10.199999999999999">
      <c r="B219" s="187"/>
      <c r="D219" s="188" t="s">
        <v>141</v>
      </c>
      <c r="E219" s="189" t="s">
        <v>1</v>
      </c>
      <c r="F219" s="190" t="s">
        <v>276</v>
      </c>
      <c r="H219" s="191">
        <v>0.54500000000000004</v>
      </c>
      <c r="I219" s="192"/>
      <c r="L219" s="187"/>
      <c r="M219" s="193"/>
      <c r="N219" s="194"/>
      <c r="O219" s="194"/>
      <c r="P219" s="194"/>
      <c r="Q219" s="194"/>
      <c r="R219" s="194"/>
      <c r="S219" s="194"/>
      <c r="T219" s="195"/>
      <c r="AT219" s="189" t="s">
        <v>141</v>
      </c>
      <c r="AU219" s="189" t="s">
        <v>83</v>
      </c>
      <c r="AV219" s="13" t="s">
        <v>83</v>
      </c>
      <c r="AW219" s="13" t="s">
        <v>30</v>
      </c>
      <c r="AX219" s="13" t="s">
        <v>74</v>
      </c>
      <c r="AY219" s="189" t="s">
        <v>131</v>
      </c>
    </row>
    <row r="220" spans="1:65" s="14" customFormat="1" ht="10.199999999999999">
      <c r="B220" s="196"/>
      <c r="D220" s="188" t="s">
        <v>141</v>
      </c>
      <c r="E220" s="197" t="s">
        <v>1</v>
      </c>
      <c r="F220" s="198" t="s">
        <v>143</v>
      </c>
      <c r="H220" s="199">
        <v>0.54500000000000004</v>
      </c>
      <c r="I220" s="200"/>
      <c r="L220" s="196"/>
      <c r="M220" s="201"/>
      <c r="N220" s="202"/>
      <c r="O220" s="202"/>
      <c r="P220" s="202"/>
      <c r="Q220" s="202"/>
      <c r="R220" s="202"/>
      <c r="S220" s="202"/>
      <c r="T220" s="203"/>
      <c r="AT220" s="197" t="s">
        <v>141</v>
      </c>
      <c r="AU220" s="197" t="s">
        <v>83</v>
      </c>
      <c r="AV220" s="14" t="s">
        <v>139</v>
      </c>
      <c r="AW220" s="14" t="s">
        <v>30</v>
      </c>
      <c r="AX220" s="14" t="s">
        <v>79</v>
      </c>
      <c r="AY220" s="197" t="s">
        <v>131</v>
      </c>
    </row>
    <row r="221" spans="1:65" s="2" customFormat="1" ht="21.75" customHeight="1">
      <c r="A221" s="32"/>
      <c r="B221" s="140"/>
      <c r="C221" s="174" t="s">
        <v>277</v>
      </c>
      <c r="D221" s="174" t="s">
        <v>134</v>
      </c>
      <c r="E221" s="175" t="s">
        <v>278</v>
      </c>
      <c r="F221" s="176" t="s">
        <v>279</v>
      </c>
      <c r="G221" s="177" t="s">
        <v>137</v>
      </c>
      <c r="H221" s="178">
        <v>3.085</v>
      </c>
      <c r="I221" s="179"/>
      <c r="J221" s="180">
        <f>ROUND(I221*H221,2)</f>
        <v>0</v>
      </c>
      <c r="K221" s="176" t="s">
        <v>138</v>
      </c>
      <c r="L221" s="33"/>
      <c r="M221" s="181" t="s">
        <v>1</v>
      </c>
      <c r="N221" s="182" t="s">
        <v>39</v>
      </c>
      <c r="O221" s="58"/>
      <c r="P221" s="183">
        <f>O221*H221</f>
        <v>0</v>
      </c>
      <c r="Q221" s="183">
        <v>2.2563399999999998</v>
      </c>
      <c r="R221" s="183">
        <f>Q221*H221</f>
        <v>6.9608088999999991</v>
      </c>
      <c r="S221" s="183">
        <v>0</v>
      </c>
      <c r="T221" s="18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5" t="s">
        <v>139</v>
      </c>
      <c r="AT221" s="185" t="s">
        <v>134</v>
      </c>
      <c r="AU221" s="185" t="s">
        <v>83</v>
      </c>
      <c r="AY221" s="17" t="s">
        <v>131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7" t="s">
        <v>79</v>
      </c>
      <c r="BK221" s="186">
        <f>ROUND(I221*H221,2)</f>
        <v>0</v>
      </c>
      <c r="BL221" s="17" t="s">
        <v>139</v>
      </c>
      <c r="BM221" s="185" t="s">
        <v>280</v>
      </c>
    </row>
    <row r="222" spans="1:65" s="15" customFormat="1" ht="10.199999999999999">
      <c r="B222" s="214"/>
      <c r="D222" s="188" t="s">
        <v>141</v>
      </c>
      <c r="E222" s="215" t="s">
        <v>1</v>
      </c>
      <c r="F222" s="216" t="s">
        <v>281</v>
      </c>
      <c r="H222" s="215" t="s">
        <v>1</v>
      </c>
      <c r="I222" s="217"/>
      <c r="L222" s="214"/>
      <c r="M222" s="218"/>
      <c r="N222" s="219"/>
      <c r="O222" s="219"/>
      <c r="P222" s="219"/>
      <c r="Q222" s="219"/>
      <c r="R222" s="219"/>
      <c r="S222" s="219"/>
      <c r="T222" s="220"/>
      <c r="AT222" s="215" t="s">
        <v>141</v>
      </c>
      <c r="AU222" s="215" t="s">
        <v>83</v>
      </c>
      <c r="AV222" s="15" t="s">
        <v>79</v>
      </c>
      <c r="AW222" s="15" t="s">
        <v>30</v>
      </c>
      <c r="AX222" s="15" t="s">
        <v>74</v>
      </c>
      <c r="AY222" s="215" t="s">
        <v>131</v>
      </c>
    </row>
    <row r="223" spans="1:65" s="13" customFormat="1" ht="10.199999999999999">
      <c r="B223" s="187"/>
      <c r="D223" s="188" t="s">
        <v>141</v>
      </c>
      <c r="E223" s="189" t="s">
        <v>1</v>
      </c>
      <c r="F223" s="190" t="s">
        <v>282</v>
      </c>
      <c r="H223" s="191">
        <v>0.09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89" t="s">
        <v>141</v>
      </c>
      <c r="AU223" s="189" t="s">
        <v>83</v>
      </c>
      <c r="AV223" s="13" t="s">
        <v>83</v>
      </c>
      <c r="AW223" s="13" t="s">
        <v>30</v>
      </c>
      <c r="AX223" s="13" t="s">
        <v>74</v>
      </c>
      <c r="AY223" s="189" t="s">
        <v>131</v>
      </c>
    </row>
    <row r="224" spans="1:65" s="15" customFormat="1" ht="10.199999999999999">
      <c r="B224" s="214"/>
      <c r="D224" s="188" t="s">
        <v>141</v>
      </c>
      <c r="E224" s="215" t="s">
        <v>1</v>
      </c>
      <c r="F224" s="216" t="s">
        <v>283</v>
      </c>
      <c r="H224" s="215" t="s">
        <v>1</v>
      </c>
      <c r="I224" s="217"/>
      <c r="L224" s="214"/>
      <c r="M224" s="218"/>
      <c r="N224" s="219"/>
      <c r="O224" s="219"/>
      <c r="P224" s="219"/>
      <c r="Q224" s="219"/>
      <c r="R224" s="219"/>
      <c r="S224" s="219"/>
      <c r="T224" s="220"/>
      <c r="AT224" s="215" t="s">
        <v>141</v>
      </c>
      <c r="AU224" s="215" t="s">
        <v>83</v>
      </c>
      <c r="AV224" s="15" t="s">
        <v>79</v>
      </c>
      <c r="AW224" s="15" t="s">
        <v>30</v>
      </c>
      <c r="AX224" s="15" t="s">
        <v>74</v>
      </c>
      <c r="AY224" s="215" t="s">
        <v>131</v>
      </c>
    </row>
    <row r="225" spans="1:65" s="13" customFormat="1" ht="10.199999999999999">
      <c r="B225" s="187"/>
      <c r="D225" s="188" t="s">
        <v>141</v>
      </c>
      <c r="E225" s="189" t="s">
        <v>1</v>
      </c>
      <c r="F225" s="190" t="s">
        <v>284</v>
      </c>
      <c r="H225" s="191">
        <v>2.9950000000000001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89" t="s">
        <v>141</v>
      </c>
      <c r="AU225" s="189" t="s">
        <v>83</v>
      </c>
      <c r="AV225" s="13" t="s">
        <v>83</v>
      </c>
      <c r="AW225" s="13" t="s">
        <v>30</v>
      </c>
      <c r="AX225" s="13" t="s">
        <v>74</v>
      </c>
      <c r="AY225" s="189" t="s">
        <v>131</v>
      </c>
    </row>
    <row r="226" spans="1:65" s="14" customFormat="1" ht="10.199999999999999">
      <c r="B226" s="196"/>
      <c r="D226" s="188" t="s">
        <v>141</v>
      </c>
      <c r="E226" s="197" t="s">
        <v>1</v>
      </c>
      <c r="F226" s="198" t="s">
        <v>143</v>
      </c>
      <c r="H226" s="199">
        <v>3.085</v>
      </c>
      <c r="I226" s="200"/>
      <c r="L226" s="196"/>
      <c r="M226" s="201"/>
      <c r="N226" s="202"/>
      <c r="O226" s="202"/>
      <c r="P226" s="202"/>
      <c r="Q226" s="202"/>
      <c r="R226" s="202"/>
      <c r="S226" s="202"/>
      <c r="T226" s="203"/>
      <c r="AT226" s="197" t="s">
        <v>141</v>
      </c>
      <c r="AU226" s="197" t="s">
        <v>83</v>
      </c>
      <c r="AV226" s="14" t="s">
        <v>139</v>
      </c>
      <c r="AW226" s="14" t="s">
        <v>30</v>
      </c>
      <c r="AX226" s="14" t="s">
        <v>79</v>
      </c>
      <c r="AY226" s="197" t="s">
        <v>131</v>
      </c>
    </row>
    <row r="227" spans="1:65" s="12" customFormat="1" ht="22.8" customHeight="1">
      <c r="B227" s="161"/>
      <c r="D227" s="162" t="s">
        <v>73</v>
      </c>
      <c r="E227" s="172" t="s">
        <v>158</v>
      </c>
      <c r="F227" s="172" t="s">
        <v>285</v>
      </c>
      <c r="I227" s="164"/>
      <c r="J227" s="173">
        <f>BK227</f>
        <v>0</v>
      </c>
      <c r="L227" s="161"/>
      <c r="M227" s="166"/>
      <c r="N227" s="167"/>
      <c r="O227" s="167"/>
      <c r="P227" s="168">
        <f>SUM(P228:P279)</f>
        <v>0</v>
      </c>
      <c r="Q227" s="167"/>
      <c r="R227" s="168">
        <f>SUM(R228:R279)</f>
        <v>99.015000000000015</v>
      </c>
      <c r="S227" s="167"/>
      <c r="T227" s="169">
        <f>SUM(T228:T279)</f>
        <v>0</v>
      </c>
      <c r="AR227" s="162" t="s">
        <v>79</v>
      </c>
      <c r="AT227" s="170" t="s">
        <v>73</v>
      </c>
      <c r="AU227" s="170" t="s">
        <v>79</v>
      </c>
      <c r="AY227" s="162" t="s">
        <v>131</v>
      </c>
      <c r="BK227" s="171">
        <f>SUM(BK228:BK279)</f>
        <v>0</v>
      </c>
    </row>
    <row r="228" spans="1:65" s="2" customFormat="1" ht="21.75" customHeight="1">
      <c r="A228" s="32"/>
      <c r="B228" s="140"/>
      <c r="C228" s="174" t="s">
        <v>286</v>
      </c>
      <c r="D228" s="174" t="s">
        <v>134</v>
      </c>
      <c r="E228" s="175" t="s">
        <v>287</v>
      </c>
      <c r="F228" s="176" t="s">
        <v>288</v>
      </c>
      <c r="G228" s="177" t="s">
        <v>170</v>
      </c>
      <c r="H228" s="178">
        <v>45</v>
      </c>
      <c r="I228" s="179"/>
      <c r="J228" s="180">
        <f>ROUND(I228*H228,2)</f>
        <v>0</v>
      </c>
      <c r="K228" s="176" t="s">
        <v>138</v>
      </c>
      <c r="L228" s="33"/>
      <c r="M228" s="181" t="s">
        <v>1</v>
      </c>
      <c r="N228" s="182" t="s">
        <v>39</v>
      </c>
      <c r="O228" s="58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5" t="s">
        <v>139</v>
      </c>
      <c r="AT228" s="185" t="s">
        <v>134</v>
      </c>
      <c r="AU228" s="185" t="s">
        <v>83</v>
      </c>
      <c r="AY228" s="17" t="s">
        <v>131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7" t="s">
        <v>79</v>
      </c>
      <c r="BK228" s="186">
        <f>ROUND(I228*H228,2)</f>
        <v>0</v>
      </c>
      <c r="BL228" s="17" t="s">
        <v>139</v>
      </c>
      <c r="BM228" s="185" t="s">
        <v>289</v>
      </c>
    </row>
    <row r="229" spans="1:65" s="15" customFormat="1" ht="10.199999999999999">
      <c r="B229" s="214"/>
      <c r="D229" s="188" t="s">
        <v>141</v>
      </c>
      <c r="E229" s="215" t="s">
        <v>1</v>
      </c>
      <c r="F229" s="216" t="s">
        <v>290</v>
      </c>
      <c r="H229" s="215" t="s">
        <v>1</v>
      </c>
      <c r="I229" s="217"/>
      <c r="L229" s="214"/>
      <c r="M229" s="218"/>
      <c r="N229" s="219"/>
      <c r="O229" s="219"/>
      <c r="P229" s="219"/>
      <c r="Q229" s="219"/>
      <c r="R229" s="219"/>
      <c r="S229" s="219"/>
      <c r="T229" s="220"/>
      <c r="AT229" s="215" t="s">
        <v>141</v>
      </c>
      <c r="AU229" s="215" t="s">
        <v>83</v>
      </c>
      <c r="AV229" s="15" t="s">
        <v>79</v>
      </c>
      <c r="AW229" s="15" t="s">
        <v>30</v>
      </c>
      <c r="AX229" s="15" t="s">
        <v>74</v>
      </c>
      <c r="AY229" s="215" t="s">
        <v>131</v>
      </c>
    </row>
    <row r="230" spans="1:65" s="13" customFormat="1" ht="10.199999999999999">
      <c r="B230" s="187"/>
      <c r="D230" s="188" t="s">
        <v>141</v>
      </c>
      <c r="E230" s="189" t="s">
        <v>1</v>
      </c>
      <c r="F230" s="190" t="s">
        <v>291</v>
      </c>
      <c r="H230" s="191">
        <v>45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89" t="s">
        <v>141</v>
      </c>
      <c r="AU230" s="189" t="s">
        <v>83</v>
      </c>
      <c r="AV230" s="13" t="s">
        <v>83</v>
      </c>
      <c r="AW230" s="13" t="s">
        <v>30</v>
      </c>
      <c r="AX230" s="13" t="s">
        <v>74</v>
      </c>
      <c r="AY230" s="189" t="s">
        <v>131</v>
      </c>
    </row>
    <row r="231" spans="1:65" s="14" customFormat="1" ht="10.199999999999999">
      <c r="B231" s="196"/>
      <c r="D231" s="188" t="s">
        <v>141</v>
      </c>
      <c r="E231" s="197" t="s">
        <v>1</v>
      </c>
      <c r="F231" s="198" t="s">
        <v>143</v>
      </c>
      <c r="H231" s="199">
        <v>45</v>
      </c>
      <c r="I231" s="200"/>
      <c r="L231" s="196"/>
      <c r="M231" s="201"/>
      <c r="N231" s="202"/>
      <c r="O231" s="202"/>
      <c r="P231" s="202"/>
      <c r="Q231" s="202"/>
      <c r="R231" s="202"/>
      <c r="S231" s="202"/>
      <c r="T231" s="203"/>
      <c r="AT231" s="197" t="s">
        <v>141</v>
      </c>
      <c r="AU231" s="197" t="s">
        <v>83</v>
      </c>
      <c r="AV231" s="14" t="s">
        <v>139</v>
      </c>
      <c r="AW231" s="14" t="s">
        <v>30</v>
      </c>
      <c r="AX231" s="14" t="s">
        <v>79</v>
      </c>
      <c r="AY231" s="197" t="s">
        <v>131</v>
      </c>
    </row>
    <row r="232" spans="1:65" s="2" customFormat="1" ht="21.75" customHeight="1">
      <c r="A232" s="32"/>
      <c r="B232" s="140"/>
      <c r="C232" s="174" t="s">
        <v>292</v>
      </c>
      <c r="D232" s="174" t="s">
        <v>134</v>
      </c>
      <c r="E232" s="175" t="s">
        <v>293</v>
      </c>
      <c r="F232" s="176" t="s">
        <v>294</v>
      </c>
      <c r="G232" s="177" t="s">
        <v>170</v>
      </c>
      <c r="H232" s="178">
        <v>464</v>
      </c>
      <c r="I232" s="179"/>
      <c r="J232" s="180">
        <f>ROUND(I232*H232,2)</f>
        <v>0</v>
      </c>
      <c r="K232" s="176" t="s">
        <v>138</v>
      </c>
      <c r="L232" s="33"/>
      <c r="M232" s="181" t="s">
        <v>1</v>
      </c>
      <c r="N232" s="182" t="s">
        <v>39</v>
      </c>
      <c r="O232" s="58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5" t="s">
        <v>139</v>
      </c>
      <c r="AT232" s="185" t="s">
        <v>134</v>
      </c>
      <c r="AU232" s="185" t="s">
        <v>83</v>
      </c>
      <c r="AY232" s="17" t="s">
        <v>131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7" t="s">
        <v>79</v>
      </c>
      <c r="BK232" s="186">
        <f>ROUND(I232*H232,2)</f>
        <v>0</v>
      </c>
      <c r="BL232" s="17" t="s">
        <v>139</v>
      </c>
      <c r="BM232" s="185" t="s">
        <v>295</v>
      </c>
    </row>
    <row r="233" spans="1:65" s="15" customFormat="1" ht="10.199999999999999">
      <c r="B233" s="214"/>
      <c r="D233" s="188" t="s">
        <v>141</v>
      </c>
      <c r="E233" s="215" t="s">
        <v>1</v>
      </c>
      <c r="F233" s="216" t="s">
        <v>296</v>
      </c>
      <c r="H233" s="215" t="s">
        <v>1</v>
      </c>
      <c r="I233" s="217"/>
      <c r="L233" s="214"/>
      <c r="M233" s="218"/>
      <c r="N233" s="219"/>
      <c r="O233" s="219"/>
      <c r="P233" s="219"/>
      <c r="Q233" s="219"/>
      <c r="R233" s="219"/>
      <c r="S233" s="219"/>
      <c r="T233" s="220"/>
      <c r="AT233" s="215" t="s">
        <v>141</v>
      </c>
      <c r="AU233" s="215" t="s">
        <v>83</v>
      </c>
      <c r="AV233" s="15" t="s">
        <v>79</v>
      </c>
      <c r="AW233" s="15" t="s">
        <v>30</v>
      </c>
      <c r="AX233" s="15" t="s">
        <v>74</v>
      </c>
      <c r="AY233" s="215" t="s">
        <v>131</v>
      </c>
    </row>
    <row r="234" spans="1:65" s="13" customFormat="1" ht="10.199999999999999">
      <c r="B234" s="187"/>
      <c r="D234" s="188" t="s">
        <v>141</v>
      </c>
      <c r="E234" s="189" t="s">
        <v>1</v>
      </c>
      <c r="F234" s="190" t="s">
        <v>297</v>
      </c>
      <c r="H234" s="191">
        <v>460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89" t="s">
        <v>141</v>
      </c>
      <c r="AU234" s="189" t="s">
        <v>83</v>
      </c>
      <c r="AV234" s="13" t="s">
        <v>83</v>
      </c>
      <c r="AW234" s="13" t="s">
        <v>30</v>
      </c>
      <c r="AX234" s="13" t="s">
        <v>74</v>
      </c>
      <c r="AY234" s="189" t="s">
        <v>131</v>
      </c>
    </row>
    <row r="235" spans="1:65" s="15" customFormat="1" ht="10.199999999999999">
      <c r="B235" s="214"/>
      <c r="D235" s="188" t="s">
        <v>141</v>
      </c>
      <c r="E235" s="215" t="s">
        <v>1</v>
      </c>
      <c r="F235" s="216" t="s">
        <v>183</v>
      </c>
      <c r="H235" s="215" t="s">
        <v>1</v>
      </c>
      <c r="I235" s="217"/>
      <c r="L235" s="214"/>
      <c r="M235" s="218"/>
      <c r="N235" s="219"/>
      <c r="O235" s="219"/>
      <c r="P235" s="219"/>
      <c r="Q235" s="219"/>
      <c r="R235" s="219"/>
      <c r="S235" s="219"/>
      <c r="T235" s="220"/>
      <c r="AT235" s="215" t="s">
        <v>141</v>
      </c>
      <c r="AU235" s="215" t="s">
        <v>83</v>
      </c>
      <c r="AV235" s="15" t="s">
        <v>79</v>
      </c>
      <c r="AW235" s="15" t="s">
        <v>30</v>
      </c>
      <c r="AX235" s="15" t="s">
        <v>74</v>
      </c>
      <c r="AY235" s="215" t="s">
        <v>131</v>
      </c>
    </row>
    <row r="236" spans="1:65" s="13" customFormat="1" ht="10.199999999999999">
      <c r="B236" s="187"/>
      <c r="D236" s="188" t="s">
        <v>141</v>
      </c>
      <c r="E236" s="189" t="s">
        <v>1</v>
      </c>
      <c r="F236" s="190" t="s">
        <v>298</v>
      </c>
      <c r="H236" s="191">
        <v>4</v>
      </c>
      <c r="I236" s="192"/>
      <c r="L236" s="187"/>
      <c r="M236" s="193"/>
      <c r="N236" s="194"/>
      <c r="O236" s="194"/>
      <c r="P236" s="194"/>
      <c r="Q236" s="194"/>
      <c r="R236" s="194"/>
      <c r="S236" s="194"/>
      <c r="T236" s="195"/>
      <c r="AT236" s="189" t="s">
        <v>141</v>
      </c>
      <c r="AU236" s="189" t="s">
        <v>83</v>
      </c>
      <c r="AV236" s="13" t="s">
        <v>83</v>
      </c>
      <c r="AW236" s="13" t="s">
        <v>30</v>
      </c>
      <c r="AX236" s="13" t="s">
        <v>74</v>
      </c>
      <c r="AY236" s="189" t="s">
        <v>131</v>
      </c>
    </row>
    <row r="237" spans="1:65" s="14" customFormat="1" ht="10.199999999999999">
      <c r="B237" s="196"/>
      <c r="D237" s="188" t="s">
        <v>141</v>
      </c>
      <c r="E237" s="197" t="s">
        <v>1</v>
      </c>
      <c r="F237" s="198" t="s">
        <v>143</v>
      </c>
      <c r="H237" s="199">
        <v>464</v>
      </c>
      <c r="I237" s="200"/>
      <c r="L237" s="196"/>
      <c r="M237" s="201"/>
      <c r="N237" s="202"/>
      <c r="O237" s="202"/>
      <c r="P237" s="202"/>
      <c r="Q237" s="202"/>
      <c r="R237" s="202"/>
      <c r="S237" s="202"/>
      <c r="T237" s="203"/>
      <c r="AT237" s="197" t="s">
        <v>141</v>
      </c>
      <c r="AU237" s="197" t="s">
        <v>83</v>
      </c>
      <c r="AV237" s="14" t="s">
        <v>139</v>
      </c>
      <c r="AW237" s="14" t="s">
        <v>30</v>
      </c>
      <c r="AX237" s="14" t="s">
        <v>79</v>
      </c>
      <c r="AY237" s="197" t="s">
        <v>131</v>
      </c>
    </row>
    <row r="238" spans="1:65" s="2" customFormat="1" ht="21.75" customHeight="1">
      <c r="A238" s="32"/>
      <c r="B238" s="140"/>
      <c r="C238" s="174" t="s">
        <v>299</v>
      </c>
      <c r="D238" s="174" t="s">
        <v>134</v>
      </c>
      <c r="E238" s="175" t="s">
        <v>300</v>
      </c>
      <c r="F238" s="176" t="s">
        <v>301</v>
      </c>
      <c r="G238" s="177" t="s">
        <v>170</v>
      </c>
      <c r="H238" s="178">
        <v>4</v>
      </c>
      <c r="I238" s="179"/>
      <c r="J238" s="180">
        <f>ROUND(I238*H238,2)</f>
        <v>0</v>
      </c>
      <c r="K238" s="176" t="s">
        <v>138</v>
      </c>
      <c r="L238" s="33"/>
      <c r="M238" s="181" t="s">
        <v>1</v>
      </c>
      <c r="N238" s="182" t="s">
        <v>39</v>
      </c>
      <c r="O238" s="58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5" t="s">
        <v>139</v>
      </c>
      <c r="AT238" s="185" t="s">
        <v>134</v>
      </c>
      <c r="AU238" s="185" t="s">
        <v>83</v>
      </c>
      <c r="AY238" s="17" t="s">
        <v>131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7" t="s">
        <v>79</v>
      </c>
      <c r="BK238" s="186">
        <f>ROUND(I238*H238,2)</f>
        <v>0</v>
      </c>
      <c r="BL238" s="17" t="s">
        <v>139</v>
      </c>
      <c r="BM238" s="185" t="s">
        <v>302</v>
      </c>
    </row>
    <row r="239" spans="1:65" s="15" customFormat="1" ht="10.199999999999999">
      <c r="B239" s="214"/>
      <c r="D239" s="188" t="s">
        <v>141</v>
      </c>
      <c r="E239" s="215" t="s">
        <v>1</v>
      </c>
      <c r="F239" s="216" t="s">
        <v>303</v>
      </c>
      <c r="H239" s="215" t="s">
        <v>1</v>
      </c>
      <c r="I239" s="217"/>
      <c r="L239" s="214"/>
      <c r="M239" s="218"/>
      <c r="N239" s="219"/>
      <c r="O239" s="219"/>
      <c r="P239" s="219"/>
      <c r="Q239" s="219"/>
      <c r="R239" s="219"/>
      <c r="S239" s="219"/>
      <c r="T239" s="220"/>
      <c r="AT239" s="215" t="s">
        <v>141</v>
      </c>
      <c r="AU239" s="215" t="s">
        <v>83</v>
      </c>
      <c r="AV239" s="15" t="s">
        <v>79</v>
      </c>
      <c r="AW239" s="15" t="s">
        <v>30</v>
      </c>
      <c r="AX239" s="15" t="s">
        <v>74</v>
      </c>
      <c r="AY239" s="215" t="s">
        <v>131</v>
      </c>
    </row>
    <row r="240" spans="1:65" s="13" customFormat="1" ht="10.199999999999999">
      <c r="B240" s="187"/>
      <c r="D240" s="188" t="s">
        <v>141</v>
      </c>
      <c r="E240" s="189" t="s">
        <v>1</v>
      </c>
      <c r="F240" s="190" t="s">
        <v>298</v>
      </c>
      <c r="H240" s="191">
        <v>4</v>
      </c>
      <c r="I240" s="192"/>
      <c r="L240" s="187"/>
      <c r="M240" s="193"/>
      <c r="N240" s="194"/>
      <c r="O240" s="194"/>
      <c r="P240" s="194"/>
      <c r="Q240" s="194"/>
      <c r="R240" s="194"/>
      <c r="S240" s="194"/>
      <c r="T240" s="195"/>
      <c r="AT240" s="189" t="s">
        <v>141</v>
      </c>
      <c r="AU240" s="189" t="s">
        <v>83</v>
      </c>
      <c r="AV240" s="13" t="s">
        <v>83</v>
      </c>
      <c r="AW240" s="13" t="s">
        <v>30</v>
      </c>
      <c r="AX240" s="13" t="s">
        <v>74</v>
      </c>
      <c r="AY240" s="189" t="s">
        <v>131</v>
      </c>
    </row>
    <row r="241" spans="1:65" s="14" customFormat="1" ht="10.199999999999999">
      <c r="B241" s="196"/>
      <c r="D241" s="188" t="s">
        <v>141</v>
      </c>
      <c r="E241" s="197" t="s">
        <v>1</v>
      </c>
      <c r="F241" s="198" t="s">
        <v>143</v>
      </c>
      <c r="H241" s="199">
        <v>4</v>
      </c>
      <c r="I241" s="200"/>
      <c r="L241" s="196"/>
      <c r="M241" s="201"/>
      <c r="N241" s="202"/>
      <c r="O241" s="202"/>
      <c r="P241" s="202"/>
      <c r="Q241" s="202"/>
      <c r="R241" s="202"/>
      <c r="S241" s="202"/>
      <c r="T241" s="203"/>
      <c r="AT241" s="197" t="s">
        <v>141</v>
      </c>
      <c r="AU241" s="197" t="s">
        <v>83</v>
      </c>
      <c r="AV241" s="14" t="s">
        <v>139</v>
      </c>
      <c r="AW241" s="14" t="s">
        <v>30</v>
      </c>
      <c r="AX241" s="14" t="s">
        <v>79</v>
      </c>
      <c r="AY241" s="197" t="s">
        <v>131</v>
      </c>
    </row>
    <row r="242" spans="1:65" s="2" customFormat="1" ht="44.25" customHeight="1">
      <c r="A242" s="32"/>
      <c r="B242" s="140"/>
      <c r="C242" s="174" t="s">
        <v>304</v>
      </c>
      <c r="D242" s="174" t="s">
        <v>134</v>
      </c>
      <c r="E242" s="175" t="s">
        <v>305</v>
      </c>
      <c r="F242" s="176" t="s">
        <v>557</v>
      </c>
      <c r="G242" s="177" t="s">
        <v>170</v>
      </c>
      <c r="H242" s="178">
        <v>45</v>
      </c>
      <c r="I242" s="179"/>
      <c r="J242" s="180">
        <f>ROUND(I242*H242,2)</f>
        <v>0</v>
      </c>
      <c r="K242" s="176" t="s">
        <v>138</v>
      </c>
      <c r="L242" s="33"/>
      <c r="M242" s="181" t="s">
        <v>1</v>
      </c>
      <c r="N242" s="182" t="s">
        <v>39</v>
      </c>
      <c r="O242" s="58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5" t="s">
        <v>139</v>
      </c>
      <c r="AT242" s="185" t="s">
        <v>134</v>
      </c>
      <c r="AU242" s="185" t="s">
        <v>83</v>
      </c>
      <c r="AY242" s="17" t="s">
        <v>131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7" t="s">
        <v>79</v>
      </c>
      <c r="BK242" s="186">
        <f>ROUND(I242*H242,2)</f>
        <v>0</v>
      </c>
      <c r="BL242" s="17" t="s">
        <v>139</v>
      </c>
      <c r="BM242" s="185" t="s">
        <v>306</v>
      </c>
    </row>
    <row r="243" spans="1:65" s="15" customFormat="1" ht="10.199999999999999">
      <c r="B243" s="214"/>
      <c r="D243" s="188" t="s">
        <v>141</v>
      </c>
      <c r="E243" s="215" t="s">
        <v>1</v>
      </c>
      <c r="F243" s="216" t="s">
        <v>290</v>
      </c>
      <c r="H243" s="215" t="s">
        <v>1</v>
      </c>
      <c r="I243" s="217"/>
      <c r="L243" s="214"/>
      <c r="M243" s="218"/>
      <c r="N243" s="219"/>
      <c r="O243" s="219"/>
      <c r="P243" s="219"/>
      <c r="Q243" s="219"/>
      <c r="R243" s="219"/>
      <c r="S243" s="219"/>
      <c r="T243" s="220"/>
      <c r="AT243" s="215" t="s">
        <v>141</v>
      </c>
      <c r="AU243" s="215" t="s">
        <v>83</v>
      </c>
      <c r="AV243" s="15" t="s">
        <v>79</v>
      </c>
      <c r="AW243" s="15" t="s">
        <v>30</v>
      </c>
      <c r="AX243" s="15" t="s">
        <v>74</v>
      </c>
      <c r="AY243" s="215" t="s">
        <v>131</v>
      </c>
    </row>
    <row r="244" spans="1:65" s="13" customFormat="1" ht="10.199999999999999">
      <c r="B244" s="187"/>
      <c r="D244" s="188" t="s">
        <v>141</v>
      </c>
      <c r="E244" s="189" t="s">
        <v>1</v>
      </c>
      <c r="F244" s="190" t="s">
        <v>291</v>
      </c>
      <c r="H244" s="191">
        <v>45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89" t="s">
        <v>141</v>
      </c>
      <c r="AU244" s="189" t="s">
        <v>83</v>
      </c>
      <c r="AV244" s="13" t="s">
        <v>83</v>
      </c>
      <c r="AW244" s="13" t="s">
        <v>30</v>
      </c>
      <c r="AX244" s="13" t="s">
        <v>74</v>
      </c>
      <c r="AY244" s="189" t="s">
        <v>131</v>
      </c>
    </row>
    <row r="245" spans="1:65" s="14" customFormat="1" ht="10.199999999999999">
      <c r="B245" s="196"/>
      <c r="D245" s="188" t="s">
        <v>141</v>
      </c>
      <c r="E245" s="197" t="s">
        <v>1</v>
      </c>
      <c r="F245" s="198" t="s">
        <v>143</v>
      </c>
      <c r="H245" s="199">
        <v>45</v>
      </c>
      <c r="I245" s="200"/>
      <c r="L245" s="196"/>
      <c r="M245" s="201"/>
      <c r="N245" s="202"/>
      <c r="O245" s="202"/>
      <c r="P245" s="202"/>
      <c r="Q245" s="202"/>
      <c r="R245" s="202"/>
      <c r="S245" s="202"/>
      <c r="T245" s="203"/>
      <c r="AT245" s="197" t="s">
        <v>141</v>
      </c>
      <c r="AU245" s="197" t="s">
        <v>83</v>
      </c>
      <c r="AV245" s="14" t="s">
        <v>139</v>
      </c>
      <c r="AW245" s="14" t="s">
        <v>30</v>
      </c>
      <c r="AX245" s="14" t="s">
        <v>79</v>
      </c>
      <c r="AY245" s="197" t="s">
        <v>131</v>
      </c>
    </row>
    <row r="246" spans="1:65" s="2" customFormat="1" ht="21.75" customHeight="1">
      <c r="A246" s="32"/>
      <c r="B246" s="140"/>
      <c r="C246" s="174" t="s">
        <v>307</v>
      </c>
      <c r="D246" s="174" t="s">
        <v>134</v>
      </c>
      <c r="E246" s="175" t="s">
        <v>308</v>
      </c>
      <c r="F246" s="176" t="s">
        <v>309</v>
      </c>
      <c r="G246" s="177" t="s">
        <v>137</v>
      </c>
      <c r="H246" s="178">
        <v>2</v>
      </c>
      <c r="I246" s="179"/>
      <c r="J246" s="180">
        <f>ROUND(I246*H246,2)</f>
        <v>0</v>
      </c>
      <c r="K246" s="176" t="s">
        <v>138</v>
      </c>
      <c r="L246" s="33"/>
      <c r="M246" s="181" t="s">
        <v>1</v>
      </c>
      <c r="N246" s="182" t="s">
        <v>39</v>
      </c>
      <c r="O246" s="58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5" t="s">
        <v>139</v>
      </c>
      <c r="AT246" s="185" t="s">
        <v>134</v>
      </c>
      <c r="AU246" s="185" t="s">
        <v>83</v>
      </c>
      <c r="AY246" s="17" t="s">
        <v>131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7" t="s">
        <v>79</v>
      </c>
      <c r="BK246" s="186">
        <f>ROUND(I246*H246,2)</f>
        <v>0</v>
      </c>
      <c r="BL246" s="17" t="s">
        <v>139</v>
      </c>
      <c r="BM246" s="185" t="s">
        <v>310</v>
      </c>
    </row>
    <row r="247" spans="1:65" s="2" customFormat="1" ht="21.75" customHeight="1">
      <c r="A247" s="32"/>
      <c r="B247" s="140"/>
      <c r="C247" s="174" t="s">
        <v>311</v>
      </c>
      <c r="D247" s="174" t="s">
        <v>134</v>
      </c>
      <c r="E247" s="175" t="s">
        <v>312</v>
      </c>
      <c r="F247" s="176" t="s">
        <v>313</v>
      </c>
      <c r="G247" s="177" t="s">
        <v>170</v>
      </c>
      <c r="H247" s="178">
        <v>45</v>
      </c>
      <c r="I247" s="179"/>
      <c r="J247" s="180">
        <f>ROUND(I247*H247,2)</f>
        <v>0</v>
      </c>
      <c r="K247" s="176" t="s">
        <v>138</v>
      </c>
      <c r="L247" s="33"/>
      <c r="M247" s="181" t="s">
        <v>1</v>
      </c>
      <c r="N247" s="182" t="s">
        <v>39</v>
      </c>
      <c r="O247" s="58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5" t="s">
        <v>139</v>
      </c>
      <c r="AT247" s="185" t="s">
        <v>134</v>
      </c>
      <c r="AU247" s="185" t="s">
        <v>83</v>
      </c>
      <c r="AY247" s="17" t="s">
        <v>131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7" t="s">
        <v>79</v>
      </c>
      <c r="BK247" s="186">
        <f>ROUND(I247*H247,2)</f>
        <v>0</v>
      </c>
      <c r="BL247" s="17" t="s">
        <v>139</v>
      </c>
      <c r="BM247" s="185" t="s">
        <v>314</v>
      </c>
    </row>
    <row r="248" spans="1:65" s="15" customFormat="1" ht="10.199999999999999">
      <c r="B248" s="214"/>
      <c r="D248" s="188" t="s">
        <v>141</v>
      </c>
      <c r="E248" s="215" t="s">
        <v>1</v>
      </c>
      <c r="F248" s="216" t="s">
        <v>290</v>
      </c>
      <c r="H248" s="215" t="s">
        <v>1</v>
      </c>
      <c r="I248" s="217"/>
      <c r="L248" s="214"/>
      <c r="M248" s="218"/>
      <c r="N248" s="219"/>
      <c r="O248" s="219"/>
      <c r="P248" s="219"/>
      <c r="Q248" s="219"/>
      <c r="R248" s="219"/>
      <c r="S248" s="219"/>
      <c r="T248" s="220"/>
      <c r="AT248" s="215" t="s">
        <v>141</v>
      </c>
      <c r="AU248" s="215" t="s">
        <v>83</v>
      </c>
      <c r="AV248" s="15" t="s">
        <v>79</v>
      </c>
      <c r="AW248" s="15" t="s">
        <v>30</v>
      </c>
      <c r="AX248" s="15" t="s">
        <v>74</v>
      </c>
      <c r="AY248" s="215" t="s">
        <v>131</v>
      </c>
    </row>
    <row r="249" spans="1:65" s="13" customFormat="1" ht="10.199999999999999">
      <c r="B249" s="187"/>
      <c r="D249" s="188" t="s">
        <v>141</v>
      </c>
      <c r="E249" s="189" t="s">
        <v>1</v>
      </c>
      <c r="F249" s="190" t="s">
        <v>291</v>
      </c>
      <c r="H249" s="191">
        <v>45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89" t="s">
        <v>141</v>
      </c>
      <c r="AU249" s="189" t="s">
        <v>83</v>
      </c>
      <c r="AV249" s="13" t="s">
        <v>83</v>
      </c>
      <c r="AW249" s="13" t="s">
        <v>30</v>
      </c>
      <c r="AX249" s="13" t="s">
        <v>74</v>
      </c>
      <c r="AY249" s="189" t="s">
        <v>131</v>
      </c>
    </row>
    <row r="250" spans="1:65" s="14" customFormat="1" ht="10.199999999999999">
      <c r="B250" s="196"/>
      <c r="D250" s="188" t="s">
        <v>141</v>
      </c>
      <c r="E250" s="197" t="s">
        <v>1</v>
      </c>
      <c r="F250" s="198" t="s">
        <v>143</v>
      </c>
      <c r="H250" s="199">
        <v>45</v>
      </c>
      <c r="I250" s="200"/>
      <c r="L250" s="196"/>
      <c r="M250" s="201"/>
      <c r="N250" s="202"/>
      <c r="O250" s="202"/>
      <c r="P250" s="202"/>
      <c r="Q250" s="202"/>
      <c r="R250" s="202"/>
      <c r="S250" s="202"/>
      <c r="T250" s="203"/>
      <c r="AT250" s="197" t="s">
        <v>141</v>
      </c>
      <c r="AU250" s="197" t="s">
        <v>83</v>
      </c>
      <c r="AV250" s="14" t="s">
        <v>139</v>
      </c>
      <c r="AW250" s="14" t="s">
        <v>30</v>
      </c>
      <c r="AX250" s="14" t="s">
        <v>79</v>
      </c>
      <c r="AY250" s="197" t="s">
        <v>131</v>
      </c>
    </row>
    <row r="251" spans="1:65" s="2" customFormat="1" ht="21.75" customHeight="1">
      <c r="A251" s="32"/>
      <c r="B251" s="140"/>
      <c r="C251" s="174" t="s">
        <v>315</v>
      </c>
      <c r="D251" s="174" t="s">
        <v>134</v>
      </c>
      <c r="E251" s="175" t="s">
        <v>316</v>
      </c>
      <c r="F251" s="176" t="s">
        <v>317</v>
      </c>
      <c r="G251" s="177" t="s">
        <v>170</v>
      </c>
      <c r="H251" s="178">
        <v>94</v>
      </c>
      <c r="I251" s="179"/>
      <c r="J251" s="180">
        <f>ROUND(I251*H251,2)</f>
        <v>0</v>
      </c>
      <c r="K251" s="176" t="s">
        <v>138</v>
      </c>
      <c r="L251" s="33"/>
      <c r="M251" s="181" t="s">
        <v>1</v>
      </c>
      <c r="N251" s="182" t="s">
        <v>39</v>
      </c>
      <c r="O251" s="58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5" t="s">
        <v>139</v>
      </c>
      <c r="AT251" s="185" t="s">
        <v>134</v>
      </c>
      <c r="AU251" s="185" t="s">
        <v>83</v>
      </c>
      <c r="AY251" s="17" t="s">
        <v>131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7" t="s">
        <v>79</v>
      </c>
      <c r="BK251" s="186">
        <f>ROUND(I251*H251,2)</f>
        <v>0</v>
      </c>
      <c r="BL251" s="17" t="s">
        <v>139</v>
      </c>
      <c r="BM251" s="185" t="s">
        <v>318</v>
      </c>
    </row>
    <row r="252" spans="1:65" s="15" customFormat="1" ht="10.199999999999999">
      <c r="B252" s="214"/>
      <c r="D252" s="188" t="s">
        <v>141</v>
      </c>
      <c r="E252" s="215" t="s">
        <v>1</v>
      </c>
      <c r="F252" s="216" t="s">
        <v>290</v>
      </c>
      <c r="H252" s="215" t="s">
        <v>1</v>
      </c>
      <c r="I252" s="217"/>
      <c r="L252" s="214"/>
      <c r="M252" s="218"/>
      <c r="N252" s="219"/>
      <c r="O252" s="219"/>
      <c r="P252" s="219"/>
      <c r="Q252" s="219"/>
      <c r="R252" s="219"/>
      <c r="S252" s="219"/>
      <c r="T252" s="220"/>
      <c r="AT252" s="215" t="s">
        <v>141</v>
      </c>
      <c r="AU252" s="215" t="s">
        <v>83</v>
      </c>
      <c r="AV252" s="15" t="s">
        <v>79</v>
      </c>
      <c r="AW252" s="15" t="s">
        <v>30</v>
      </c>
      <c r="AX252" s="15" t="s">
        <v>74</v>
      </c>
      <c r="AY252" s="215" t="s">
        <v>131</v>
      </c>
    </row>
    <row r="253" spans="1:65" s="13" customFormat="1" ht="10.199999999999999">
      <c r="B253" s="187"/>
      <c r="D253" s="188" t="s">
        <v>141</v>
      </c>
      <c r="E253" s="189" t="s">
        <v>1</v>
      </c>
      <c r="F253" s="190" t="s">
        <v>319</v>
      </c>
      <c r="H253" s="191">
        <v>90</v>
      </c>
      <c r="I253" s="192"/>
      <c r="L253" s="187"/>
      <c r="M253" s="193"/>
      <c r="N253" s="194"/>
      <c r="O253" s="194"/>
      <c r="P253" s="194"/>
      <c r="Q253" s="194"/>
      <c r="R253" s="194"/>
      <c r="S253" s="194"/>
      <c r="T253" s="195"/>
      <c r="AT253" s="189" t="s">
        <v>141</v>
      </c>
      <c r="AU253" s="189" t="s">
        <v>83</v>
      </c>
      <c r="AV253" s="13" t="s">
        <v>83</v>
      </c>
      <c r="AW253" s="13" t="s">
        <v>30</v>
      </c>
      <c r="AX253" s="13" t="s">
        <v>74</v>
      </c>
      <c r="AY253" s="189" t="s">
        <v>131</v>
      </c>
    </row>
    <row r="254" spans="1:65" s="15" customFormat="1" ht="10.199999999999999">
      <c r="B254" s="214"/>
      <c r="D254" s="188" t="s">
        <v>141</v>
      </c>
      <c r="E254" s="215" t="s">
        <v>1</v>
      </c>
      <c r="F254" s="216" t="s">
        <v>303</v>
      </c>
      <c r="H254" s="215" t="s">
        <v>1</v>
      </c>
      <c r="I254" s="217"/>
      <c r="L254" s="214"/>
      <c r="M254" s="218"/>
      <c r="N254" s="219"/>
      <c r="O254" s="219"/>
      <c r="P254" s="219"/>
      <c r="Q254" s="219"/>
      <c r="R254" s="219"/>
      <c r="S254" s="219"/>
      <c r="T254" s="220"/>
      <c r="AT254" s="215" t="s">
        <v>141</v>
      </c>
      <c r="AU254" s="215" t="s">
        <v>83</v>
      </c>
      <c r="AV254" s="15" t="s">
        <v>79</v>
      </c>
      <c r="AW254" s="15" t="s">
        <v>30</v>
      </c>
      <c r="AX254" s="15" t="s">
        <v>74</v>
      </c>
      <c r="AY254" s="215" t="s">
        <v>131</v>
      </c>
    </row>
    <row r="255" spans="1:65" s="13" customFormat="1" ht="10.199999999999999">
      <c r="B255" s="187"/>
      <c r="D255" s="188" t="s">
        <v>141</v>
      </c>
      <c r="E255" s="189" t="s">
        <v>1</v>
      </c>
      <c r="F255" s="190" t="s">
        <v>298</v>
      </c>
      <c r="H255" s="191">
        <v>4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89" t="s">
        <v>141</v>
      </c>
      <c r="AU255" s="189" t="s">
        <v>83</v>
      </c>
      <c r="AV255" s="13" t="s">
        <v>83</v>
      </c>
      <c r="AW255" s="13" t="s">
        <v>30</v>
      </c>
      <c r="AX255" s="13" t="s">
        <v>74</v>
      </c>
      <c r="AY255" s="189" t="s">
        <v>131</v>
      </c>
    </row>
    <row r="256" spans="1:65" s="14" customFormat="1" ht="10.199999999999999">
      <c r="B256" s="196"/>
      <c r="D256" s="188" t="s">
        <v>141</v>
      </c>
      <c r="E256" s="197" t="s">
        <v>1</v>
      </c>
      <c r="F256" s="198" t="s">
        <v>143</v>
      </c>
      <c r="H256" s="199">
        <v>94</v>
      </c>
      <c r="I256" s="200"/>
      <c r="L256" s="196"/>
      <c r="M256" s="201"/>
      <c r="N256" s="202"/>
      <c r="O256" s="202"/>
      <c r="P256" s="202"/>
      <c r="Q256" s="202"/>
      <c r="R256" s="202"/>
      <c r="S256" s="202"/>
      <c r="T256" s="203"/>
      <c r="AT256" s="197" t="s">
        <v>141</v>
      </c>
      <c r="AU256" s="197" t="s">
        <v>83</v>
      </c>
      <c r="AV256" s="14" t="s">
        <v>139</v>
      </c>
      <c r="AW256" s="14" t="s">
        <v>30</v>
      </c>
      <c r="AX256" s="14" t="s">
        <v>79</v>
      </c>
      <c r="AY256" s="197" t="s">
        <v>131</v>
      </c>
    </row>
    <row r="257" spans="1:65" s="2" customFormat="1" ht="33" customHeight="1">
      <c r="A257" s="32"/>
      <c r="B257" s="140"/>
      <c r="C257" s="174" t="s">
        <v>320</v>
      </c>
      <c r="D257" s="174" t="s">
        <v>134</v>
      </c>
      <c r="E257" s="175" t="s">
        <v>321</v>
      </c>
      <c r="F257" s="176" t="s">
        <v>558</v>
      </c>
      <c r="G257" s="177" t="s">
        <v>170</v>
      </c>
      <c r="H257" s="178">
        <v>45</v>
      </c>
      <c r="I257" s="179"/>
      <c r="J257" s="180">
        <f>ROUND(I257*H257,2)</f>
        <v>0</v>
      </c>
      <c r="K257" s="176" t="s">
        <v>138</v>
      </c>
      <c r="L257" s="33"/>
      <c r="M257" s="181" t="s">
        <v>1</v>
      </c>
      <c r="N257" s="182" t="s">
        <v>39</v>
      </c>
      <c r="O257" s="58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5" t="s">
        <v>139</v>
      </c>
      <c r="AT257" s="185" t="s">
        <v>134</v>
      </c>
      <c r="AU257" s="185" t="s">
        <v>83</v>
      </c>
      <c r="AY257" s="17" t="s">
        <v>131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7" t="s">
        <v>79</v>
      </c>
      <c r="BK257" s="186">
        <f>ROUND(I257*H257,2)</f>
        <v>0</v>
      </c>
      <c r="BL257" s="17" t="s">
        <v>139</v>
      </c>
      <c r="BM257" s="185" t="s">
        <v>322</v>
      </c>
    </row>
    <row r="258" spans="1:65" s="15" customFormat="1" ht="10.199999999999999">
      <c r="B258" s="214"/>
      <c r="D258" s="188" t="s">
        <v>141</v>
      </c>
      <c r="E258" s="215" t="s">
        <v>1</v>
      </c>
      <c r="F258" s="216" t="s">
        <v>290</v>
      </c>
      <c r="H258" s="215" t="s">
        <v>1</v>
      </c>
      <c r="I258" s="217"/>
      <c r="L258" s="214"/>
      <c r="M258" s="218"/>
      <c r="N258" s="219"/>
      <c r="O258" s="219"/>
      <c r="P258" s="219"/>
      <c r="Q258" s="219"/>
      <c r="R258" s="219"/>
      <c r="S258" s="219"/>
      <c r="T258" s="220"/>
      <c r="AT258" s="215" t="s">
        <v>141</v>
      </c>
      <c r="AU258" s="215" t="s">
        <v>83</v>
      </c>
      <c r="AV258" s="15" t="s">
        <v>79</v>
      </c>
      <c r="AW258" s="15" t="s">
        <v>30</v>
      </c>
      <c r="AX258" s="15" t="s">
        <v>74</v>
      </c>
      <c r="AY258" s="215" t="s">
        <v>131</v>
      </c>
    </row>
    <row r="259" spans="1:65" s="13" customFormat="1" ht="10.199999999999999">
      <c r="B259" s="187"/>
      <c r="D259" s="188" t="s">
        <v>141</v>
      </c>
      <c r="E259" s="189" t="s">
        <v>1</v>
      </c>
      <c r="F259" s="190" t="s">
        <v>291</v>
      </c>
      <c r="H259" s="191">
        <v>45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89" t="s">
        <v>141</v>
      </c>
      <c r="AU259" s="189" t="s">
        <v>83</v>
      </c>
      <c r="AV259" s="13" t="s">
        <v>83</v>
      </c>
      <c r="AW259" s="13" t="s">
        <v>30</v>
      </c>
      <c r="AX259" s="13" t="s">
        <v>74</v>
      </c>
      <c r="AY259" s="189" t="s">
        <v>131</v>
      </c>
    </row>
    <row r="260" spans="1:65" s="14" customFormat="1" ht="10.199999999999999">
      <c r="B260" s="196"/>
      <c r="D260" s="188" t="s">
        <v>141</v>
      </c>
      <c r="E260" s="197" t="s">
        <v>1</v>
      </c>
      <c r="F260" s="198" t="s">
        <v>143</v>
      </c>
      <c r="H260" s="199">
        <v>45</v>
      </c>
      <c r="I260" s="200"/>
      <c r="L260" s="196"/>
      <c r="M260" s="201"/>
      <c r="N260" s="202"/>
      <c r="O260" s="202"/>
      <c r="P260" s="202"/>
      <c r="Q260" s="202"/>
      <c r="R260" s="202"/>
      <c r="S260" s="202"/>
      <c r="T260" s="203"/>
      <c r="AT260" s="197" t="s">
        <v>141</v>
      </c>
      <c r="AU260" s="197" t="s">
        <v>83</v>
      </c>
      <c r="AV260" s="14" t="s">
        <v>139</v>
      </c>
      <c r="AW260" s="14" t="s">
        <v>30</v>
      </c>
      <c r="AX260" s="14" t="s">
        <v>79</v>
      </c>
      <c r="AY260" s="197" t="s">
        <v>131</v>
      </c>
    </row>
    <row r="261" spans="1:65" s="2" customFormat="1" ht="33" customHeight="1">
      <c r="A261" s="32"/>
      <c r="B261" s="140"/>
      <c r="C261" s="174" t="s">
        <v>323</v>
      </c>
      <c r="D261" s="174" t="s">
        <v>134</v>
      </c>
      <c r="E261" s="175" t="s">
        <v>324</v>
      </c>
      <c r="F261" s="176" t="s">
        <v>325</v>
      </c>
      <c r="G261" s="177" t="s">
        <v>170</v>
      </c>
      <c r="H261" s="178">
        <v>4</v>
      </c>
      <c r="I261" s="179"/>
      <c r="J261" s="180">
        <f>ROUND(I261*H261,2)</f>
        <v>0</v>
      </c>
      <c r="K261" s="176" t="s">
        <v>138</v>
      </c>
      <c r="L261" s="33"/>
      <c r="M261" s="181" t="s">
        <v>1</v>
      </c>
      <c r="N261" s="182" t="s">
        <v>39</v>
      </c>
      <c r="O261" s="58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5" t="s">
        <v>139</v>
      </c>
      <c r="AT261" s="185" t="s">
        <v>134</v>
      </c>
      <c r="AU261" s="185" t="s">
        <v>83</v>
      </c>
      <c r="AY261" s="17" t="s">
        <v>131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7" t="s">
        <v>79</v>
      </c>
      <c r="BK261" s="186">
        <f>ROUND(I261*H261,2)</f>
        <v>0</v>
      </c>
      <c r="BL261" s="17" t="s">
        <v>139</v>
      </c>
      <c r="BM261" s="185" t="s">
        <v>326</v>
      </c>
    </row>
    <row r="262" spans="1:65" s="15" customFormat="1" ht="10.199999999999999">
      <c r="B262" s="214"/>
      <c r="D262" s="188" t="s">
        <v>141</v>
      </c>
      <c r="E262" s="215" t="s">
        <v>1</v>
      </c>
      <c r="F262" s="216" t="s">
        <v>303</v>
      </c>
      <c r="H262" s="215" t="s">
        <v>1</v>
      </c>
      <c r="I262" s="217"/>
      <c r="L262" s="214"/>
      <c r="M262" s="218"/>
      <c r="N262" s="219"/>
      <c r="O262" s="219"/>
      <c r="P262" s="219"/>
      <c r="Q262" s="219"/>
      <c r="R262" s="219"/>
      <c r="S262" s="219"/>
      <c r="T262" s="220"/>
      <c r="AT262" s="215" t="s">
        <v>141</v>
      </c>
      <c r="AU262" s="215" t="s">
        <v>83</v>
      </c>
      <c r="AV262" s="15" t="s">
        <v>79</v>
      </c>
      <c r="AW262" s="15" t="s">
        <v>30</v>
      </c>
      <c r="AX262" s="15" t="s">
        <v>74</v>
      </c>
      <c r="AY262" s="215" t="s">
        <v>131</v>
      </c>
    </row>
    <row r="263" spans="1:65" s="13" customFormat="1" ht="10.199999999999999">
      <c r="B263" s="187"/>
      <c r="D263" s="188" t="s">
        <v>141</v>
      </c>
      <c r="E263" s="189" t="s">
        <v>1</v>
      </c>
      <c r="F263" s="190" t="s">
        <v>298</v>
      </c>
      <c r="H263" s="191">
        <v>4</v>
      </c>
      <c r="I263" s="192"/>
      <c r="L263" s="187"/>
      <c r="M263" s="193"/>
      <c r="N263" s="194"/>
      <c r="O263" s="194"/>
      <c r="P263" s="194"/>
      <c r="Q263" s="194"/>
      <c r="R263" s="194"/>
      <c r="S263" s="194"/>
      <c r="T263" s="195"/>
      <c r="AT263" s="189" t="s">
        <v>141</v>
      </c>
      <c r="AU263" s="189" t="s">
        <v>83</v>
      </c>
      <c r="AV263" s="13" t="s">
        <v>83</v>
      </c>
      <c r="AW263" s="13" t="s">
        <v>30</v>
      </c>
      <c r="AX263" s="13" t="s">
        <v>74</v>
      </c>
      <c r="AY263" s="189" t="s">
        <v>131</v>
      </c>
    </row>
    <row r="264" spans="1:65" s="14" customFormat="1" ht="10.199999999999999">
      <c r="B264" s="196"/>
      <c r="D264" s="188" t="s">
        <v>141</v>
      </c>
      <c r="E264" s="197" t="s">
        <v>1</v>
      </c>
      <c r="F264" s="198" t="s">
        <v>143</v>
      </c>
      <c r="H264" s="199">
        <v>4</v>
      </c>
      <c r="I264" s="200"/>
      <c r="L264" s="196"/>
      <c r="M264" s="201"/>
      <c r="N264" s="202"/>
      <c r="O264" s="202"/>
      <c r="P264" s="202"/>
      <c r="Q264" s="202"/>
      <c r="R264" s="202"/>
      <c r="S264" s="202"/>
      <c r="T264" s="203"/>
      <c r="AT264" s="197" t="s">
        <v>141</v>
      </c>
      <c r="AU264" s="197" t="s">
        <v>83</v>
      </c>
      <c r="AV264" s="14" t="s">
        <v>139</v>
      </c>
      <c r="AW264" s="14" t="s">
        <v>30</v>
      </c>
      <c r="AX264" s="14" t="s">
        <v>79</v>
      </c>
      <c r="AY264" s="197" t="s">
        <v>131</v>
      </c>
    </row>
    <row r="265" spans="1:65" s="2" customFormat="1" ht="33" customHeight="1">
      <c r="A265" s="32"/>
      <c r="B265" s="140"/>
      <c r="C265" s="174" t="s">
        <v>327</v>
      </c>
      <c r="D265" s="174" t="s">
        <v>134</v>
      </c>
      <c r="E265" s="175" t="s">
        <v>328</v>
      </c>
      <c r="F265" s="176" t="s">
        <v>559</v>
      </c>
      <c r="G265" s="177" t="s">
        <v>170</v>
      </c>
      <c r="H265" s="178">
        <v>45</v>
      </c>
      <c r="I265" s="179"/>
      <c r="J265" s="180">
        <f>ROUND(I265*H265,2)</f>
        <v>0</v>
      </c>
      <c r="K265" s="176" t="s">
        <v>138</v>
      </c>
      <c r="L265" s="33"/>
      <c r="M265" s="181" t="s">
        <v>1</v>
      </c>
      <c r="N265" s="182" t="s">
        <v>39</v>
      </c>
      <c r="O265" s="58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5" t="s">
        <v>139</v>
      </c>
      <c r="AT265" s="185" t="s">
        <v>134</v>
      </c>
      <c r="AU265" s="185" t="s">
        <v>83</v>
      </c>
      <c r="AY265" s="17" t="s">
        <v>131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7" t="s">
        <v>79</v>
      </c>
      <c r="BK265" s="186">
        <f>ROUND(I265*H265,2)</f>
        <v>0</v>
      </c>
      <c r="BL265" s="17" t="s">
        <v>139</v>
      </c>
      <c r="BM265" s="185" t="s">
        <v>329</v>
      </c>
    </row>
    <row r="266" spans="1:65" s="15" customFormat="1" ht="10.199999999999999">
      <c r="B266" s="214"/>
      <c r="D266" s="188" t="s">
        <v>141</v>
      </c>
      <c r="E266" s="215" t="s">
        <v>1</v>
      </c>
      <c r="F266" s="216" t="s">
        <v>290</v>
      </c>
      <c r="H266" s="215" t="s">
        <v>1</v>
      </c>
      <c r="I266" s="217"/>
      <c r="L266" s="214"/>
      <c r="M266" s="218"/>
      <c r="N266" s="219"/>
      <c r="O266" s="219"/>
      <c r="P266" s="219"/>
      <c r="Q266" s="219"/>
      <c r="R266" s="219"/>
      <c r="S266" s="219"/>
      <c r="T266" s="220"/>
      <c r="AT266" s="215" t="s">
        <v>141</v>
      </c>
      <c r="AU266" s="215" t="s">
        <v>83</v>
      </c>
      <c r="AV266" s="15" t="s">
        <v>79</v>
      </c>
      <c r="AW266" s="15" t="s">
        <v>30</v>
      </c>
      <c r="AX266" s="15" t="s">
        <v>74</v>
      </c>
      <c r="AY266" s="215" t="s">
        <v>131</v>
      </c>
    </row>
    <row r="267" spans="1:65" s="13" customFormat="1" ht="10.199999999999999">
      <c r="B267" s="187"/>
      <c r="D267" s="188" t="s">
        <v>141</v>
      </c>
      <c r="E267" s="189" t="s">
        <v>1</v>
      </c>
      <c r="F267" s="190" t="s">
        <v>291</v>
      </c>
      <c r="H267" s="191">
        <v>45</v>
      </c>
      <c r="I267" s="192"/>
      <c r="L267" s="187"/>
      <c r="M267" s="193"/>
      <c r="N267" s="194"/>
      <c r="O267" s="194"/>
      <c r="P267" s="194"/>
      <c r="Q267" s="194"/>
      <c r="R267" s="194"/>
      <c r="S267" s="194"/>
      <c r="T267" s="195"/>
      <c r="AT267" s="189" t="s">
        <v>141</v>
      </c>
      <c r="AU267" s="189" t="s">
        <v>83</v>
      </c>
      <c r="AV267" s="13" t="s">
        <v>83</v>
      </c>
      <c r="AW267" s="13" t="s">
        <v>30</v>
      </c>
      <c r="AX267" s="13" t="s">
        <v>74</v>
      </c>
      <c r="AY267" s="189" t="s">
        <v>131</v>
      </c>
    </row>
    <row r="268" spans="1:65" s="14" customFormat="1" ht="10.199999999999999">
      <c r="B268" s="196"/>
      <c r="D268" s="188" t="s">
        <v>141</v>
      </c>
      <c r="E268" s="197" t="s">
        <v>1</v>
      </c>
      <c r="F268" s="198" t="s">
        <v>143</v>
      </c>
      <c r="H268" s="199">
        <v>45</v>
      </c>
      <c r="I268" s="200"/>
      <c r="L268" s="196"/>
      <c r="M268" s="201"/>
      <c r="N268" s="202"/>
      <c r="O268" s="202"/>
      <c r="P268" s="202"/>
      <c r="Q268" s="202"/>
      <c r="R268" s="202"/>
      <c r="S268" s="202"/>
      <c r="T268" s="203"/>
      <c r="AT268" s="197" t="s">
        <v>141</v>
      </c>
      <c r="AU268" s="197" t="s">
        <v>83</v>
      </c>
      <c r="AV268" s="14" t="s">
        <v>139</v>
      </c>
      <c r="AW268" s="14" t="s">
        <v>30</v>
      </c>
      <c r="AX268" s="14" t="s">
        <v>79</v>
      </c>
      <c r="AY268" s="197" t="s">
        <v>131</v>
      </c>
    </row>
    <row r="269" spans="1:65" s="2" customFormat="1" ht="66.75" customHeight="1">
      <c r="A269" s="32"/>
      <c r="B269" s="140"/>
      <c r="C269" s="174" t="s">
        <v>330</v>
      </c>
      <c r="D269" s="174" t="s">
        <v>134</v>
      </c>
      <c r="E269" s="175" t="s">
        <v>331</v>
      </c>
      <c r="F269" s="176" t="s">
        <v>332</v>
      </c>
      <c r="G269" s="177" t="s">
        <v>170</v>
      </c>
      <c r="H269" s="178">
        <v>460</v>
      </c>
      <c r="I269" s="179"/>
      <c r="J269" s="180">
        <f>ROUND(I269*H269,2)</f>
        <v>0</v>
      </c>
      <c r="K269" s="176" t="s">
        <v>138</v>
      </c>
      <c r="L269" s="33"/>
      <c r="M269" s="181" t="s">
        <v>1</v>
      </c>
      <c r="N269" s="182" t="s">
        <v>39</v>
      </c>
      <c r="O269" s="58"/>
      <c r="P269" s="183">
        <f>O269*H269</f>
        <v>0</v>
      </c>
      <c r="Q269" s="183">
        <v>8.4250000000000005E-2</v>
      </c>
      <c r="R269" s="183">
        <f>Q269*H269</f>
        <v>38.755000000000003</v>
      </c>
      <c r="S269" s="183">
        <v>0</v>
      </c>
      <c r="T269" s="18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5" t="s">
        <v>139</v>
      </c>
      <c r="AT269" s="185" t="s">
        <v>134</v>
      </c>
      <c r="AU269" s="185" t="s">
        <v>83</v>
      </c>
      <c r="AY269" s="17" t="s">
        <v>131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7" t="s">
        <v>79</v>
      </c>
      <c r="BK269" s="186">
        <f>ROUND(I269*H269,2)</f>
        <v>0</v>
      </c>
      <c r="BL269" s="17" t="s">
        <v>139</v>
      </c>
      <c r="BM269" s="185" t="s">
        <v>333</v>
      </c>
    </row>
    <row r="270" spans="1:65" s="15" customFormat="1" ht="10.199999999999999">
      <c r="B270" s="214"/>
      <c r="D270" s="188" t="s">
        <v>141</v>
      </c>
      <c r="E270" s="215" t="s">
        <v>1</v>
      </c>
      <c r="F270" s="216" t="s">
        <v>334</v>
      </c>
      <c r="H270" s="215" t="s">
        <v>1</v>
      </c>
      <c r="I270" s="217"/>
      <c r="L270" s="214"/>
      <c r="M270" s="218"/>
      <c r="N270" s="219"/>
      <c r="O270" s="219"/>
      <c r="P270" s="219"/>
      <c r="Q270" s="219"/>
      <c r="R270" s="219"/>
      <c r="S270" s="219"/>
      <c r="T270" s="220"/>
      <c r="AT270" s="215" t="s">
        <v>141</v>
      </c>
      <c r="AU270" s="215" t="s">
        <v>83</v>
      </c>
      <c r="AV270" s="15" t="s">
        <v>79</v>
      </c>
      <c r="AW270" s="15" t="s">
        <v>30</v>
      </c>
      <c r="AX270" s="15" t="s">
        <v>74</v>
      </c>
      <c r="AY270" s="215" t="s">
        <v>131</v>
      </c>
    </row>
    <row r="271" spans="1:65" s="13" customFormat="1" ht="10.199999999999999">
      <c r="B271" s="187"/>
      <c r="D271" s="188" t="s">
        <v>141</v>
      </c>
      <c r="E271" s="189" t="s">
        <v>1</v>
      </c>
      <c r="F271" s="190" t="s">
        <v>335</v>
      </c>
      <c r="H271" s="191">
        <v>430</v>
      </c>
      <c r="I271" s="192"/>
      <c r="L271" s="187"/>
      <c r="M271" s="193"/>
      <c r="N271" s="194"/>
      <c r="O271" s="194"/>
      <c r="P271" s="194"/>
      <c r="Q271" s="194"/>
      <c r="R271" s="194"/>
      <c r="S271" s="194"/>
      <c r="T271" s="195"/>
      <c r="AT271" s="189" t="s">
        <v>141</v>
      </c>
      <c r="AU271" s="189" t="s">
        <v>83</v>
      </c>
      <c r="AV271" s="13" t="s">
        <v>83</v>
      </c>
      <c r="AW271" s="13" t="s">
        <v>30</v>
      </c>
      <c r="AX271" s="13" t="s">
        <v>74</v>
      </c>
      <c r="AY271" s="189" t="s">
        <v>131</v>
      </c>
    </row>
    <row r="272" spans="1:65" s="15" customFormat="1" ht="10.199999999999999">
      <c r="B272" s="214"/>
      <c r="D272" s="188" t="s">
        <v>141</v>
      </c>
      <c r="E272" s="215" t="s">
        <v>1</v>
      </c>
      <c r="F272" s="216" t="s">
        <v>336</v>
      </c>
      <c r="H272" s="215" t="s">
        <v>1</v>
      </c>
      <c r="I272" s="217"/>
      <c r="L272" s="214"/>
      <c r="M272" s="218"/>
      <c r="N272" s="219"/>
      <c r="O272" s="219"/>
      <c r="P272" s="219"/>
      <c r="Q272" s="219"/>
      <c r="R272" s="219"/>
      <c r="S272" s="219"/>
      <c r="T272" s="220"/>
      <c r="AT272" s="215" t="s">
        <v>141</v>
      </c>
      <c r="AU272" s="215" t="s">
        <v>83</v>
      </c>
      <c r="AV272" s="15" t="s">
        <v>79</v>
      </c>
      <c r="AW272" s="15" t="s">
        <v>30</v>
      </c>
      <c r="AX272" s="15" t="s">
        <v>74</v>
      </c>
      <c r="AY272" s="215" t="s">
        <v>131</v>
      </c>
    </row>
    <row r="273" spans="1:65" s="13" customFormat="1" ht="10.199999999999999">
      <c r="B273" s="187"/>
      <c r="D273" s="188" t="s">
        <v>141</v>
      </c>
      <c r="E273" s="189" t="s">
        <v>1</v>
      </c>
      <c r="F273" s="190" t="s">
        <v>337</v>
      </c>
      <c r="H273" s="191">
        <v>8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89" t="s">
        <v>141</v>
      </c>
      <c r="AU273" s="189" t="s">
        <v>83</v>
      </c>
      <c r="AV273" s="13" t="s">
        <v>83</v>
      </c>
      <c r="AW273" s="13" t="s">
        <v>30</v>
      </c>
      <c r="AX273" s="13" t="s">
        <v>74</v>
      </c>
      <c r="AY273" s="189" t="s">
        <v>131</v>
      </c>
    </row>
    <row r="274" spans="1:65" s="15" customFormat="1" ht="10.199999999999999">
      <c r="B274" s="214"/>
      <c r="D274" s="188" t="s">
        <v>141</v>
      </c>
      <c r="E274" s="215" t="s">
        <v>1</v>
      </c>
      <c r="F274" s="216" t="s">
        <v>338</v>
      </c>
      <c r="H274" s="215" t="s">
        <v>1</v>
      </c>
      <c r="I274" s="217"/>
      <c r="L274" s="214"/>
      <c r="M274" s="218"/>
      <c r="N274" s="219"/>
      <c r="O274" s="219"/>
      <c r="P274" s="219"/>
      <c r="Q274" s="219"/>
      <c r="R274" s="219"/>
      <c r="S274" s="219"/>
      <c r="T274" s="220"/>
      <c r="AT274" s="215" t="s">
        <v>141</v>
      </c>
      <c r="AU274" s="215" t="s">
        <v>83</v>
      </c>
      <c r="AV274" s="15" t="s">
        <v>79</v>
      </c>
      <c r="AW274" s="15" t="s">
        <v>30</v>
      </c>
      <c r="AX274" s="15" t="s">
        <v>74</v>
      </c>
      <c r="AY274" s="215" t="s">
        <v>131</v>
      </c>
    </row>
    <row r="275" spans="1:65" s="13" customFormat="1" ht="10.199999999999999">
      <c r="B275" s="187"/>
      <c r="D275" s="188" t="s">
        <v>141</v>
      </c>
      <c r="E275" s="189" t="s">
        <v>1</v>
      </c>
      <c r="F275" s="190" t="s">
        <v>339</v>
      </c>
      <c r="H275" s="191">
        <v>22</v>
      </c>
      <c r="I275" s="192"/>
      <c r="L275" s="187"/>
      <c r="M275" s="193"/>
      <c r="N275" s="194"/>
      <c r="O275" s="194"/>
      <c r="P275" s="194"/>
      <c r="Q275" s="194"/>
      <c r="R275" s="194"/>
      <c r="S275" s="194"/>
      <c r="T275" s="195"/>
      <c r="AT275" s="189" t="s">
        <v>141</v>
      </c>
      <c r="AU275" s="189" t="s">
        <v>83</v>
      </c>
      <c r="AV275" s="13" t="s">
        <v>83</v>
      </c>
      <c r="AW275" s="13" t="s">
        <v>30</v>
      </c>
      <c r="AX275" s="13" t="s">
        <v>74</v>
      </c>
      <c r="AY275" s="189" t="s">
        <v>131</v>
      </c>
    </row>
    <row r="276" spans="1:65" s="14" customFormat="1" ht="10.199999999999999">
      <c r="B276" s="196"/>
      <c r="D276" s="188" t="s">
        <v>141</v>
      </c>
      <c r="E276" s="197" t="s">
        <v>1</v>
      </c>
      <c r="F276" s="198" t="s">
        <v>143</v>
      </c>
      <c r="H276" s="199">
        <v>460</v>
      </c>
      <c r="I276" s="200"/>
      <c r="L276" s="196"/>
      <c r="M276" s="201"/>
      <c r="N276" s="202"/>
      <c r="O276" s="202"/>
      <c r="P276" s="202"/>
      <c r="Q276" s="202"/>
      <c r="R276" s="202"/>
      <c r="S276" s="202"/>
      <c r="T276" s="203"/>
      <c r="AT276" s="197" t="s">
        <v>141</v>
      </c>
      <c r="AU276" s="197" t="s">
        <v>83</v>
      </c>
      <c r="AV276" s="14" t="s">
        <v>139</v>
      </c>
      <c r="AW276" s="14" t="s">
        <v>30</v>
      </c>
      <c r="AX276" s="14" t="s">
        <v>79</v>
      </c>
      <c r="AY276" s="197" t="s">
        <v>131</v>
      </c>
    </row>
    <row r="277" spans="1:65" s="2" customFormat="1" ht="21.6" customHeight="1">
      <c r="A277" s="32"/>
      <c r="B277" s="140"/>
      <c r="C277" s="204" t="s">
        <v>340</v>
      </c>
      <c r="D277" s="204" t="s">
        <v>151</v>
      </c>
      <c r="E277" s="205" t="s">
        <v>341</v>
      </c>
      <c r="F277" s="206" t="s">
        <v>342</v>
      </c>
      <c r="G277" s="207" t="s">
        <v>170</v>
      </c>
      <c r="H277" s="208">
        <v>430</v>
      </c>
      <c r="I277" s="209"/>
      <c r="J277" s="210">
        <f>ROUND(I277*H277,2)</f>
        <v>0</v>
      </c>
      <c r="K277" s="206" t="s">
        <v>138</v>
      </c>
      <c r="L277" s="211"/>
      <c r="M277" s="212" t="s">
        <v>1</v>
      </c>
      <c r="N277" s="213" t="s">
        <v>39</v>
      </c>
      <c r="O277" s="58"/>
      <c r="P277" s="183">
        <f>O277*H277</f>
        <v>0</v>
      </c>
      <c r="Q277" s="183">
        <v>0.13100000000000001</v>
      </c>
      <c r="R277" s="183">
        <f>Q277*H277</f>
        <v>56.330000000000005</v>
      </c>
      <c r="S277" s="183">
        <v>0</v>
      </c>
      <c r="T277" s="18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5" t="s">
        <v>155</v>
      </c>
      <c r="AT277" s="185" t="s">
        <v>151</v>
      </c>
      <c r="AU277" s="185" t="s">
        <v>83</v>
      </c>
      <c r="AY277" s="17" t="s">
        <v>131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7" t="s">
        <v>79</v>
      </c>
      <c r="BK277" s="186">
        <f>ROUND(I277*H277,2)</f>
        <v>0</v>
      </c>
      <c r="BL277" s="17" t="s">
        <v>139</v>
      </c>
      <c r="BM277" s="185" t="s">
        <v>343</v>
      </c>
    </row>
    <row r="278" spans="1:65" s="2" customFormat="1" ht="23.4" customHeight="1">
      <c r="A278" s="32"/>
      <c r="B278" s="140"/>
      <c r="C278" s="204" t="s">
        <v>344</v>
      </c>
      <c r="D278" s="204" t="s">
        <v>151</v>
      </c>
      <c r="E278" s="205" t="s">
        <v>345</v>
      </c>
      <c r="F278" s="206" t="s">
        <v>346</v>
      </c>
      <c r="G278" s="207" t="s">
        <v>170</v>
      </c>
      <c r="H278" s="208">
        <v>8</v>
      </c>
      <c r="I278" s="209"/>
      <c r="J278" s="210">
        <f>ROUND(I278*H278,2)</f>
        <v>0</v>
      </c>
      <c r="K278" s="206" t="s">
        <v>138</v>
      </c>
      <c r="L278" s="211"/>
      <c r="M278" s="212" t="s">
        <v>1</v>
      </c>
      <c r="N278" s="213" t="s">
        <v>39</v>
      </c>
      <c r="O278" s="58"/>
      <c r="P278" s="183">
        <f>O278*H278</f>
        <v>0</v>
      </c>
      <c r="Q278" s="183">
        <v>0.13100000000000001</v>
      </c>
      <c r="R278" s="183">
        <f>Q278*H278</f>
        <v>1.048</v>
      </c>
      <c r="S278" s="183">
        <v>0</v>
      </c>
      <c r="T278" s="184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5" t="s">
        <v>155</v>
      </c>
      <c r="AT278" s="185" t="s">
        <v>151</v>
      </c>
      <c r="AU278" s="185" t="s">
        <v>83</v>
      </c>
      <c r="AY278" s="17" t="s">
        <v>131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7" t="s">
        <v>79</v>
      </c>
      <c r="BK278" s="186">
        <f>ROUND(I278*H278,2)</f>
        <v>0</v>
      </c>
      <c r="BL278" s="17" t="s">
        <v>139</v>
      </c>
      <c r="BM278" s="185" t="s">
        <v>347</v>
      </c>
    </row>
    <row r="279" spans="1:65" s="2" customFormat="1" ht="21.75" customHeight="1">
      <c r="A279" s="32"/>
      <c r="B279" s="140"/>
      <c r="C279" s="204" t="s">
        <v>348</v>
      </c>
      <c r="D279" s="204" t="s">
        <v>151</v>
      </c>
      <c r="E279" s="205" t="s">
        <v>349</v>
      </c>
      <c r="F279" s="206" t="s">
        <v>350</v>
      </c>
      <c r="G279" s="207" t="s">
        <v>170</v>
      </c>
      <c r="H279" s="208">
        <v>22</v>
      </c>
      <c r="I279" s="209"/>
      <c r="J279" s="210">
        <f>ROUND(I279*H279,2)</f>
        <v>0</v>
      </c>
      <c r="K279" s="206" t="s">
        <v>138</v>
      </c>
      <c r="L279" s="211"/>
      <c r="M279" s="212" t="s">
        <v>1</v>
      </c>
      <c r="N279" s="213" t="s">
        <v>39</v>
      </c>
      <c r="O279" s="58"/>
      <c r="P279" s="183">
        <f>O279*H279</f>
        <v>0</v>
      </c>
      <c r="Q279" s="183">
        <v>0.13100000000000001</v>
      </c>
      <c r="R279" s="183">
        <f>Q279*H279</f>
        <v>2.8820000000000001</v>
      </c>
      <c r="S279" s="183">
        <v>0</v>
      </c>
      <c r="T279" s="18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5" t="s">
        <v>155</v>
      </c>
      <c r="AT279" s="185" t="s">
        <v>151</v>
      </c>
      <c r="AU279" s="185" t="s">
        <v>83</v>
      </c>
      <c r="AY279" s="17" t="s">
        <v>131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7" t="s">
        <v>79</v>
      </c>
      <c r="BK279" s="186">
        <f>ROUND(I279*H279,2)</f>
        <v>0</v>
      </c>
      <c r="BL279" s="17" t="s">
        <v>139</v>
      </c>
      <c r="BM279" s="185" t="s">
        <v>351</v>
      </c>
    </row>
    <row r="280" spans="1:65" s="12" customFormat="1" ht="22.8" customHeight="1">
      <c r="B280" s="161"/>
      <c r="D280" s="162" t="s">
        <v>73</v>
      </c>
      <c r="E280" s="172" t="s">
        <v>155</v>
      </c>
      <c r="F280" s="172" t="s">
        <v>352</v>
      </c>
      <c r="I280" s="164"/>
      <c r="J280" s="173">
        <f>BK280</f>
        <v>0</v>
      </c>
      <c r="L280" s="161"/>
      <c r="M280" s="166"/>
      <c r="N280" s="167"/>
      <c r="O280" s="167"/>
      <c r="P280" s="168">
        <f>SUM(P281:P283)</f>
        <v>0</v>
      </c>
      <c r="Q280" s="167"/>
      <c r="R280" s="168">
        <f>SUM(R281:R283)</f>
        <v>0.73188000000000009</v>
      </c>
      <c r="S280" s="167"/>
      <c r="T280" s="169">
        <f>SUM(T281:T283)</f>
        <v>0</v>
      </c>
      <c r="AR280" s="162" t="s">
        <v>79</v>
      </c>
      <c r="AT280" s="170" t="s">
        <v>73</v>
      </c>
      <c r="AU280" s="170" t="s">
        <v>79</v>
      </c>
      <c r="AY280" s="162" t="s">
        <v>131</v>
      </c>
      <c r="BK280" s="171">
        <f>SUM(BK281:BK283)</f>
        <v>0</v>
      </c>
    </row>
    <row r="281" spans="1:65" s="2" customFormat="1" ht="16.5" customHeight="1">
      <c r="A281" s="32"/>
      <c r="B281" s="140"/>
      <c r="C281" s="174" t="s">
        <v>353</v>
      </c>
      <c r="D281" s="174" t="s">
        <v>134</v>
      </c>
      <c r="E281" s="175" t="s">
        <v>354</v>
      </c>
      <c r="F281" s="176" t="s">
        <v>355</v>
      </c>
      <c r="G281" s="177" t="s">
        <v>356</v>
      </c>
      <c r="H281" s="178">
        <v>3</v>
      </c>
      <c r="I281" s="179"/>
      <c r="J281" s="180">
        <f>ROUND(I281*H281,2)</f>
        <v>0</v>
      </c>
      <c r="K281" s="176" t="s">
        <v>138</v>
      </c>
      <c r="L281" s="33"/>
      <c r="M281" s="181" t="s">
        <v>1</v>
      </c>
      <c r="N281" s="182" t="s">
        <v>39</v>
      </c>
      <c r="O281" s="58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5" t="s">
        <v>139</v>
      </c>
      <c r="AT281" s="185" t="s">
        <v>134</v>
      </c>
      <c r="AU281" s="185" t="s">
        <v>83</v>
      </c>
      <c r="AY281" s="17" t="s">
        <v>131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7" t="s">
        <v>79</v>
      </c>
      <c r="BK281" s="186">
        <f>ROUND(I281*H281,2)</f>
        <v>0</v>
      </c>
      <c r="BL281" s="17" t="s">
        <v>139</v>
      </c>
      <c r="BM281" s="185" t="s">
        <v>357</v>
      </c>
    </row>
    <row r="282" spans="1:65" s="2" customFormat="1" ht="21.75" customHeight="1">
      <c r="A282" s="32"/>
      <c r="B282" s="140"/>
      <c r="C282" s="174" t="s">
        <v>358</v>
      </c>
      <c r="D282" s="174" t="s">
        <v>134</v>
      </c>
      <c r="E282" s="175" t="s">
        <v>359</v>
      </c>
      <c r="F282" s="176" t="s">
        <v>360</v>
      </c>
      <c r="G282" s="177" t="s">
        <v>263</v>
      </c>
      <c r="H282" s="178">
        <v>1</v>
      </c>
      <c r="I282" s="179"/>
      <c r="J282" s="180">
        <f>ROUND(I282*H282,2)</f>
        <v>0</v>
      </c>
      <c r="K282" s="176" t="s">
        <v>138</v>
      </c>
      <c r="L282" s="33"/>
      <c r="M282" s="181" t="s">
        <v>1</v>
      </c>
      <c r="N282" s="182" t="s">
        <v>39</v>
      </c>
      <c r="O282" s="58"/>
      <c r="P282" s="183">
        <f>O282*H282</f>
        <v>0</v>
      </c>
      <c r="Q282" s="183">
        <v>0.42080000000000001</v>
      </c>
      <c r="R282" s="183">
        <f>Q282*H282</f>
        <v>0.42080000000000001</v>
      </c>
      <c r="S282" s="183">
        <v>0</v>
      </c>
      <c r="T282" s="18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5" t="s">
        <v>139</v>
      </c>
      <c r="AT282" s="185" t="s">
        <v>134</v>
      </c>
      <c r="AU282" s="185" t="s">
        <v>83</v>
      </c>
      <c r="AY282" s="17" t="s">
        <v>131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7" t="s">
        <v>79</v>
      </c>
      <c r="BK282" s="186">
        <f>ROUND(I282*H282,2)</f>
        <v>0</v>
      </c>
      <c r="BL282" s="17" t="s">
        <v>139</v>
      </c>
      <c r="BM282" s="185" t="s">
        <v>361</v>
      </c>
    </row>
    <row r="283" spans="1:65" s="2" customFormat="1" ht="33" customHeight="1">
      <c r="A283" s="32"/>
      <c r="B283" s="140"/>
      <c r="C283" s="174" t="s">
        <v>362</v>
      </c>
      <c r="D283" s="174" t="s">
        <v>134</v>
      </c>
      <c r="E283" s="175" t="s">
        <v>363</v>
      </c>
      <c r="F283" s="176" t="s">
        <v>364</v>
      </c>
      <c r="G283" s="177" t="s">
        <v>263</v>
      </c>
      <c r="H283" s="178">
        <v>1</v>
      </c>
      <c r="I283" s="179"/>
      <c r="J283" s="180">
        <f>ROUND(I283*H283,2)</f>
        <v>0</v>
      </c>
      <c r="K283" s="176" t="s">
        <v>138</v>
      </c>
      <c r="L283" s="33"/>
      <c r="M283" s="181" t="s">
        <v>1</v>
      </c>
      <c r="N283" s="182" t="s">
        <v>39</v>
      </c>
      <c r="O283" s="58"/>
      <c r="P283" s="183">
        <f>O283*H283</f>
        <v>0</v>
      </c>
      <c r="Q283" s="183">
        <v>0.31108000000000002</v>
      </c>
      <c r="R283" s="183">
        <f>Q283*H283</f>
        <v>0.31108000000000002</v>
      </c>
      <c r="S283" s="183">
        <v>0</v>
      </c>
      <c r="T283" s="18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5" t="s">
        <v>139</v>
      </c>
      <c r="AT283" s="185" t="s">
        <v>134</v>
      </c>
      <c r="AU283" s="185" t="s">
        <v>83</v>
      </c>
      <c r="AY283" s="17" t="s">
        <v>131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7" t="s">
        <v>79</v>
      </c>
      <c r="BK283" s="186">
        <f>ROUND(I283*H283,2)</f>
        <v>0</v>
      </c>
      <c r="BL283" s="17" t="s">
        <v>139</v>
      </c>
      <c r="BM283" s="185" t="s">
        <v>365</v>
      </c>
    </row>
    <row r="284" spans="1:65" s="12" customFormat="1" ht="22.8" customHeight="1">
      <c r="B284" s="161"/>
      <c r="D284" s="162" t="s">
        <v>73</v>
      </c>
      <c r="E284" s="172" t="s">
        <v>178</v>
      </c>
      <c r="F284" s="172" t="s">
        <v>366</v>
      </c>
      <c r="I284" s="164"/>
      <c r="J284" s="173">
        <f>BK284</f>
        <v>0</v>
      </c>
      <c r="L284" s="161"/>
      <c r="M284" s="166"/>
      <c r="N284" s="167"/>
      <c r="O284" s="167"/>
      <c r="P284" s="168">
        <f>SUM(P285:P355)</f>
        <v>0</v>
      </c>
      <c r="Q284" s="167"/>
      <c r="R284" s="168">
        <f>SUM(R285:R355)</f>
        <v>45.138669999999998</v>
      </c>
      <c r="S284" s="167"/>
      <c r="T284" s="169">
        <f>SUM(T285:T355)</f>
        <v>1.224</v>
      </c>
      <c r="AR284" s="162" t="s">
        <v>79</v>
      </c>
      <c r="AT284" s="170" t="s">
        <v>73</v>
      </c>
      <c r="AU284" s="170" t="s">
        <v>79</v>
      </c>
      <c r="AY284" s="162" t="s">
        <v>131</v>
      </c>
      <c r="BK284" s="171">
        <f>SUM(BK285:BK355)</f>
        <v>0</v>
      </c>
    </row>
    <row r="285" spans="1:65" s="2" customFormat="1" ht="21.75" customHeight="1">
      <c r="A285" s="32"/>
      <c r="B285" s="140"/>
      <c r="C285" s="174" t="s">
        <v>367</v>
      </c>
      <c r="D285" s="174" t="s">
        <v>134</v>
      </c>
      <c r="E285" s="175" t="s">
        <v>368</v>
      </c>
      <c r="F285" s="176" t="s">
        <v>369</v>
      </c>
      <c r="G285" s="177" t="s">
        <v>356</v>
      </c>
      <c r="H285" s="178">
        <v>1</v>
      </c>
      <c r="I285" s="179"/>
      <c r="J285" s="180">
        <f>ROUND(I285*H285,2)</f>
        <v>0</v>
      </c>
      <c r="K285" s="176" t="s">
        <v>138</v>
      </c>
      <c r="L285" s="33"/>
      <c r="M285" s="181" t="s">
        <v>1</v>
      </c>
      <c r="N285" s="182" t="s">
        <v>39</v>
      </c>
      <c r="O285" s="58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5" t="s">
        <v>139</v>
      </c>
      <c r="AT285" s="185" t="s">
        <v>134</v>
      </c>
      <c r="AU285" s="185" t="s">
        <v>83</v>
      </c>
      <c r="AY285" s="17" t="s">
        <v>131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7" t="s">
        <v>79</v>
      </c>
      <c r="BK285" s="186">
        <f>ROUND(I285*H285,2)</f>
        <v>0</v>
      </c>
      <c r="BL285" s="17" t="s">
        <v>139</v>
      </c>
      <c r="BM285" s="185" t="s">
        <v>370</v>
      </c>
    </row>
    <row r="286" spans="1:65" s="2" customFormat="1" ht="21.75" customHeight="1">
      <c r="A286" s="32"/>
      <c r="B286" s="140"/>
      <c r="C286" s="174" t="s">
        <v>371</v>
      </c>
      <c r="D286" s="174" t="s">
        <v>134</v>
      </c>
      <c r="E286" s="175" t="s">
        <v>372</v>
      </c>
      <c r="F286" s="176" t="s">
        <v>373</v>
      </c>
      <c r="G286" s="177" t="s">
        <v>263</v>
      </c>
      <c r="H286" s="178">
        <v>3</v>
      </c>
      <c r="I286" s="179"/>
      <c r="J286" s="180">
        <f>ROUND(I286*H286,2)</f>
        <v>0</v>
      </c>
      <c r="K286" s="176" t="s">
        <v>138</v>
      </c>
      <c r="L286" s="33"/>
      <c r="M286" s="181" t="s">
        <v>1</v>
      </c>
      <c r="N286" s="182" t="s">
        <v>39</v>
      </c>
      <c r="O286" s="58"/>
      <c r="P286" s="183">
        <f>O286*H286</f>
        <v>0</v>
      </c>
      <c r="Q286" s="183">
        <v>6.9999999999999999E-4</v>
      </c>
      <c r="R286" s="183">
        <f>Q286*H286</f>
        <v>2.0999999999999999E-3</v>
      </c>
      <c r="S286" s="183">
        <v>0</v>
      </c>
      <c r="T286" s="18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5" t="s">
        <v>139</v>
      </c>
      <c r="AT286" s="185" t="s">
        <v>134</v>
      </c>
      <c r="AU286" s="185" t="s">
        <v>83</v>
      </c>
      <c r="AY286" s="17" t="s">
        <v>131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7" t="s">
        <v>79</v>
      </c>
      <c r="BK286" s="186">
        <f>ROUND(I286*H286,2)</f>
        <v>0</v>
      </c>
      <c r="BL286" s="17" t="s">
        <v>139</v>
      </c>
      <c r="BM286" s="185" t="s">
        <v>374</v>
      </c>
    </row>
    <row r="287" spans="1:65" s="15" customFormat="1" ht="10.199999999999999">
      <c r="B287" s="214"/>
      <c r="D287" s="188" t="s">
        <v>141</v>
      </c>
      <c r="E287" s="215" t="s">
        <v>1</v>
      </c>
      <c r="F287" s="216" t="s">
        <v>375</v>
      </c>
      <c r="H287" s="215" t="s">
        <v>1</v>
      </c>
      <c r="I287" s="217"/>
      <c r="L287" s="214"/>
      <c r="M287" s="218"/>
      <c r="N287" s="219"/>
      <c r="O287" s="219"/>
      <c r="P287" s="219"/>
      <c r="Q287" s="219"/>
      <c r="R287" s="219"/>
      <c r="S287" s="219"/>
      <c r="T287" s="220"/>
      <c r="AT287" s="215" t="s">
        <v>141</v>
      </c>
      <c r="AU287" s="215" t="s">
        <v>83</v>
      </c>
      <c r="AV287" s="15" t="s">
        <v>79</v>
      </c>
      <c r="AW287" s="15" t="s">
        <v>30</v>
      </c>
      <c r="AX287" s="15" t="s">
        <v>74</v>
      </c>
      <c r="AY287" s="215" t="s">
        <v>131</v>
      </c>
    </row>
    <row r="288" spans="1:65" s="13" customFormat="1" ht="10.199999999999999">
      <c r="B288" s="187"/>
      <c r="D288" s="188" t="s">
        <v>141</v>
      </c>
      <c r="E288" s="189" t="s">
        <v>1</v>
      </c>
      <c r="F288" s="190" t="s">
        <v>79</v>
      </c>
      <c r="H288" s="191">
        <v>1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89" t="s">
        <v>141</v>
      </c>
      <c r="AU288" s="189" t="s">
        <v>83</v>
      </c>
      <c r="AV288" s="13" t="s">
        <v>83</v>
      </c>
      <c r="AW288" s="13" t="s">
        <v>30</v>
      </c>
      <c r="AX288" s="13" t="s">
        <v>74</v>
      </c>
      <c r="AY288" s="189" t="s">
        <v>131</v>
      </c>
    </row>
    <row r="289" spans="1:65" s="15" customFormat="1" ht="10.199999999999999">
      <c r="B289" s="214"/>
      <c r="D289" s="188" t="s">
        <v>141</v>
      </c>
      <c r="E289" s="215" t="s">
        <v>1</v>
      </c>
      <c r="F289" s="216" t="s">
        <v>376</v>
      </c>
      <c r="H289" s="215" t="s">
        <v>1</v>
      </c>
      <c r="I289" s="217"/>
      <c r="L289" s="214"/>
      <c r="M289" s="218"/>
      <c r="N289" s="219"/>
      <c r="O289" s="219"/>
      <c r="P289" s="219"/>
      <c r="Q289" s="219"/>
      <c r="R289" s="219"/>
      <c r="S289" s="219"/>
      <c r="T289" s="220"/>
      <c r="AT289" s="215" t="s">
        <v>141</v>
      </c>
      <c r="AU289" s="215" t="s">
        <v>83</v>
      </c>
      <c r="AV289" s="15" t="s">
        <v>79</v>
      </c>
      <c r="AW289" s="15" t="s">
        <v>30</v>
      </c>
      <c r="AX289" s="15" t="s">
        <v>74</v>
      </c>
      <c r="AY289" s="215" t="s">
        <v>131</v>
      </c>
    </row>
    <row r="290" spans="1:65" s="13" customFormat="1" ht="10.199999999999999">
      <c r="B290" s="187"/>
      <c r="D290" s="188" t="s">
        <v>141</v>
      </c>
      <c r="E290" s="189" t="s">
        <v>1</v>
      </c>
      <c r="F290" s="190" t="s">
        <v>83</v>
      </c>
      <c r="H290" s="191">
        <v>2</v>
      </c>
      <c r="I290" s="192"/>
      <c r="L290" s="187"/>
      <c r="M290" s="193"/>
      <c r="N290" s="194"/>
      <c r="O290" s="194"/>
      <c r="P290" s="194"/>
      <c r="Q290" s="194"/>
      <c r="R290" s="194"/>
      <c r="S290" s="194"/>
      <c r="T290" s="195"/>
      <c r="AT290" s="189" t="s">
        <v>141</v>
      </c>
      <c r="AU290" s="189" t="s">
        <v>83</v>
      </c>
      <c r="AV290" s="13" t="s">
        <v>83</v>
      </c>
      <c r="AW290" s="13" t="s">
        <v>30</v>
      </c>
      <c r="AX290" s="13" t="s">
        <v>74</v>
      </c>
      <c r="AY290" s="189" t="s">
        <v>131</v>
      </c>
    </row>
    <row r="291" spans="1:65" s="14" customFormat="1" ht="10.199999999999999">
      <c r="B291" s="196"/>
      <c r="D291" s="188" t="s">
        <v>141</v>
      </c>
      <c r="E291" s="197" t="s">
        <v>1</v>
      </c>
      <c r="F291" s="198" t="s">
        <v>143</v>
      </c>
      <c r="H291" s="199">
        <v>3</v>
      </c>
      <c r="I291" s="200"/>
      <c r="L291" s="196"/>
      <c r="M291" s="201"/>
      <c r="N291" s="202"/>
      <c r="O291" s="202"/>
      <c r="P291" s="202"/>
      <c r="Q291" s="202"/>
      <c r="R291" s="202"/>
      <c r="S291" s="202"/>
      <c r="T291" s="203"/>
      <c r="AT291" s="197" t="s">
        <v>141</v>
      </c>
      <c r="AU291" s="197" t="s">
        <v>83</v>
      </c>
      <c r="AV291" s="14" t="s">
        <v>139</v>
      </c>
      <c r="AW291" s="14" t="s">
        <v>30</v>
      </c>
      <c r="AX291" s="14" t="s">
        <v>79</v>
      </c>
      <c r="AY291" s="197" t="s">
        <v>131</v>
      </c>
    </row>
    <row r="292" spans="1:65" s="2" customFormat="1" ht="21.6" customHeight="1">
      <c r="A292" s="32"/>
      <c r="B292" s="140"/>
      <c r="C292" s="204" t="s">
        <v>377</v>
      </c>
      <c r="D292" s="204" t="s">
        <v>151</v>
      </c>
      <c r="E292" s="205" t="s">
        <v>378</v>
      </c>
      <c r="F292" s="206" t="s">
        <v>379</v>
      </c>
      <c r="G292" s="207" t="s">
        <v>263</v>
      </c>
      <c r="H292" s="208">
        <v>1</v>
      </c>
      <c r="I292" s="209"/>
      <c r="J292" s="210">
        <f t="shared" ref="J292:J299" si="5">ROUND(I292*H292,2)</f>
        <v>0</v>
      </c>
      <c r="K292" s="206" t="s">
        <v>138</v>
      </c>
      <c r="L292" s="211"/>
      <c r="M292" s="212" t="s">
        <v>1</v>
      </c>
      <c r="N292" s="213" t="s">
        <v>39</v>
      </c>
      <c r="O292" s="58"/>
      <c r="P292" s="183">
        <f t="shared" ref="P292:P299" si="6">O292*H292</f>
        <v>0</v>
      </c>
      <c r="Q292" s="183">
        <v>3.5999999999999999E-3</v>
      </c>
      <c r="R292" s="183">
        <f t="shared" ref="R292:R299" si="7">Q292*H292</f>
        <v>3.5999999999999999E-3</v>
      </c>
      <c r="S292" s="183">
        <v>0</v>
      </c>
      <c r="T292" s="184">
        <f t="shared" ref="T292:T299" si="8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5" t="s">
        <v>155</v>
      </c>
      <c r="AT292" s="185" t="s">
        <v>151</v>
      </c>
      <c r="AU292" s="185" t="s">
        <v>83</v>
      </c>
      <c r="AY292" s="17" t="s">
        <v>131</v>
      </c>
      <c r="BE292" s="186">
        <f t="shared" ref="BE292:BE299" si="9">IF(N292="základní",J292,0)</f>
        <v>0</v>
      </c>
      <c r="BF292" s="186">
        <f t="shared" ref="BF292:BF299" si="10">IF(N292="snížená",J292,0)</f>
        <v>0</v>
      </c>
      <c r="BG292" s="186">
        <f t="shared" ref="BG292:BG299" si="11">IF(N292="zákl. přenesená",J292,0)</f>
        <v>0</v>
      </c>
      <c r="BH292" s="186">
        <f t="shared" ref="BH292:BH299" si="12">IF(N292="sníž. přenesená",J292,0)</f>
        <v>0</v>
      </c>
      <c r="BI292" s="186">
        <f t="shared" ref="BI292:BI299" si="13">IF(N292="nulová",J292,0)</f>
        <v>0</v>
      </c>
      <c r="BJ292" s="17" t="s">
        <v>79</v>
      </c>
      <c r="BK292" s="186">
        <f t="shared" ref="BK292:BK299" si="14">ROUND(I292*H292,2)</f>
        <v>0</v>
      </c>
      <c r="BL292" s="17" t="s">
        <v>139</v>
      </c>
      <c r="BM292" s="185" t="s">
        <v>380</v>
      </c>
    </row>
    <row r="293" spans="1:65" s="2" customFormat="1" ht="21.75" customHeight="1">
      <c r="A293" s="32"/>
      <c r="B293" s="140"/>
      <c r="C293" s="204" t="s">
        <v>381</v>
      </c>
      <c r="D293" s="204" t="s">
        <v>151</v>
      </c>
      <c r="E293" s="205" t="s">
        <v>382</v>
      </c>
      <c r="F293" s="206" t="s">
        <v>383</v>
      </c>
      <c r="G293" s="207" t="s">
        <v>263</v>
      </c>
      <c r="H293" s="208">
        <v>2</v>
      </c>
      <c r="I293" s="209"/>
      <c r="J293" s="210">
        <f t="shared" si="5"/>
        <v>0</v>
      </c>
      <c r="K293" s="206" t="s">
        <v>138</v>
      </c>
      <c r="L293" s="211"/>
      <c r="M293" s="212" t="s">
        <v>1</v>
      </c>
      <c r="N293" s="213" t="s">
        <v>39</v>
      </c>
      <c r="O293" s="58"/>
      <c r="P293" s="183">
        <f t="shared" si="6"/>
        <v>0</v>
      </c>
      <c r="Q293" s="183">
        <v>4.0000000000000001E-3</v>
      </c>
      <c r="R293" s="183">
        <f t="shared" si="7"/>
        <v>8.0000000000000002E-3</v>
      </c>
      <c r="S293" s="183">
        <v>0</v>
      </c>
      <c r="T293" s="184">
        <f t="shared" si="8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5" t="s">
        <v>155</v>
      </c>
      <c r="AT293" s="185" t="s">
        <v>151</v>
      </c>
      <c r="AU293" s="185" t="s">
        <v>83</v>
      </c>
      <c r="AY293" s="17" t="s">
        <v>131</v>
      </c>
      <c r="BE293" s="186">
        <f t="shared" si="9"/>
        <v>0</v>
      </c>
      <c r="BF293" s="186">
        <f t="shared" si="10"/>
        <v>0</v>
      </c>
      <c r="BG293" s="186">
        <f t="shared" si="11"/>
        <v>0</v>
      </c>
      <c r="BH293" s="186">
        <f t="shared" si="12"/>
        <v>0</v>
      </c>
      <c r="BI293" s="186">
        <f t="shared" si="13"/>
        <v>0</v>
      </c>
      <c r="BJ293" s="17" t="s">
        <v>79</v>
      </c>
      <c r="BK293" s="186">
        <f t="shared" si="14"/>
        <v>0</v>
      </c>
      <c r="BL293" s="17" t="s">
        <v>139</v>
      </c>
      <c r="BM293" s="185" t="s">
        <v>384</v>
      </c>
    </row>
    <row r="294" spans="1:65" s="2" customFormat="1" ht="21.75" customHeight="1">
      <c r="A294" s="32"/>
      <c r="B294" s="140"/>
      <c r="C294" s="174" t="s">
        <v>385</v>
      </c>
      <c r="D294" s="174" t="s">
        <v>134</v>
      </c>
      <c r="E294" s="175" t="s">
        <v>386</v>
      </c>
      <c r="F294" s="176" t="s">
        <v>387</v>
      </c>
      <c r="G294" s="177" t="s">
        <v>263</v>
      </c>
      <c r="H294" s="178">
        <v>1</v>
      </c>
      <c r="I294" s="179"/>
      <c r="J294" s="180">
        <f t="shared" si="5"/>
        <v>0</v>
      </c>
      <c r="K294" s="176" t="s">
        <v>138</v>
      </c>
      <c r="L294" s="33"/>
      <c r="M294" s="181" t="s">
        <v>1</v>
      </c>
      <c r="N294" s="182" t="s">
        <v>39</v>
      </c>
      <c r="O294" s="58"/>
      <c r="P294" s="183">
        <f t="shared" si="6"/>
        <v>0</v>
      </c>
      <c r="Q294" s="183">
        <v>0.11241</v>
      </c>
      <c r="R294" s="183">
        <f t="shared" si="7"/>
        <v>0.11241</v>
      </c>
      <c r="S294" s="183">
        <v>0</v>
      </c>
      <c r="T294" s="184">
        <f t="shared" si="8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5" t="s">
        <v>139</v>
      </c>
      <c r="AT294" s="185" t="s">
        <v>134</v>
      </c>
      <c r="AU294" s="185" t="s">
        <v>83</v>
      </c>
      <c r="AY294" s="17" t="s">
        <v>131</v>
      </c>
      <c r="BE294" s="186">
        <f t="shared" si="9"/>
        <v>0</v>
      </c>
      <c r="BF294" s="186">
        <f t="shared" si="10"/>
        <v>0</v>
      </c>
      <c r="BG294" s="186">
        <f t="shared" si="11"/>
        <v>0</v>
      </c>
      <c r="BH294" s="186">
        <f t="shared" si="12"/>
        <v>0</v>
      </c>
      <c r="BI294" s="186">
        <f t="shared" si="13"/>
        <v>0</v>
      </c>
      <c r="BJ294" s="17" t="s">
        <v>79</v>
      </c>
      <c r="BK294" s="186">
        <f t="shared" si="14"/>
        <v>0</v>
      </c>
      <c r="BL294" s="17" t="s">
        <v>139</v>
      </c>
      <c r="BM294" s="185" t="s">
        <v>388</v>
      </c>
    </row>
    <row r="295" spans="1:65" s="2" customFormat="1" ht="16.5" customHeight="1">
      <c r="A295" s="32"/>
      <c r="B295" s="140"/>
      <c r="C295" s="204" t="s">
        <v>389</v>
      </c>
      <c r="D295" s="204" t="s">
        <v>151</v>
      </c>
      <c r="E295" s="205" t="s">
        <v>390</v>
      </c>
      <c r="F295" s="206" t="s">
        <v>391</v>
      </c>
      <c r="G295" s="207" t="s">
        <v>263</v>
      </c>
      <c r="H295" s="208">
        <v>1</v>
      </c>
      <c r="I295" s="209"/>
      <c r="J295" s="210">
        <f t="shared" si="5"/>
        <v>0</v>
      </c>
      <c r="K295" s="206" t="s">
        <v>138</v>
      </c>
      <c r="L295" s="211"/>
      <c r="M295" s="212" t="s">
        <v>1</v>
      </c>
      <c r="N295" s="213" t="s">
        <v>39</v>
      </c>
      <c r="O295" s="58"/>
      <c r="P295" s="183">
        <f t="shared" si="6"/>
        <v>0</v>
      </c>
      <c r="Q295" s="183">
        <v>6.4999999999999997E-3</v>
      </c>
      <c r="R295" s="183">
        <f t="shared" si="7"/>
        <v>6.4999999999999997E-3</v>
      </c>
      <c r="S295" s="183">
        <v>0</v>
      </c>
      <c r="T295" s="184">
        <f t="shared" si="8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5" t="s">
        <v>155</v>
      </c>
      <c r="AT295" s="185" t="s">
        <v>151</v>
      </c>
      <c r="AU295" s="185" t="s">
        <v>83</v>
      </c>
      <c r="AY295" s="17" t="s">
        <v>131</v>
      </c>
      <c r="BE295" s="186">
        <f t="shared" si="9"/>
        <v>0</v>
      </c>
      <c r="BF295" s="186">
        <f t="shared" si="10"/>
        <v>0</v>
      </c>
      <c r="BG295" s="186">
        <f t="shared" si="11"/>
        <v>0</v>
      </c>
      <c r="BH295" s="186">
        <f t="shared" si="12"/>
        <v>0</v>
      </c>
      <c r="BI295" s="186">
        <f t="shared" si="13"/>
        <v>0</v>
      </c>
      <c r="BJ295" s="17" t="s">
        <v>79</v>
      </c>
      <c r="BK295" s="186">
        <f t="shared" si="14"/>
        <v>0</v>
      </c>
      <c r="BL295" s="17" t="s">
        <v>139</v>
      </c>
      <c r="BM295" s="185" t="s">
        <v>392</v>
      </c>
    </row>
    <row r="296" spans="1:65" s="2" customFormat="1" ht="16.5" customHeight="1">
      <c r="A296" s="32"/>
      <c r="B296" s="140"/>
      <c r="C296" s="204" t="s">
        <v>393</v>
      </c>
      <c r="D296" s="204" t="s">
        <v>151</v>
      </c>
      <c r="E296" s="205" t="s">
        <v>394</v>
      </c>
      <c r="F296" s="206" t="s">
        <v>395</v>
      </c>
      <c r="G296" s="207" t="s">
        <v>263</v>
      </c>
      <c r="H296" s="208">
        <v>1</v>
      </c>
      <c r="I296" s="209"/>
      <c r="J296" s="210">
        <f t="shared" si="5"/>
        <v>0</v>
      </c>
      <c r="K296" s="206" t="s">
        <v>138</v>
      </c>
      <c r="L296" s="211"/>
      <c r="M296" s="212" t="s">
        <v>1</v>
      </c>
      <c r="N296" s="213" t="s">
        <v>39</v>
      </c>
      <c r="O296" s="58"/>
      <c r="P296" s="183">
        <f t="shared" si="6"/>
        <v>0</v>
      </c>
      <c r="Q296" s="183">
        <v>3.3E-3</v>
      </c>
      <c r="R296" s="183">
        <f t="shared" si="7"/>
        <v>3.3E-3</v>
      </c>
      <c r="S296" s="183">
        <v>0</v>
      </c>
      <c r="T296" s="184">
        <f t="shared" si="8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5" t="s">
        <v>155</v>
      </c>
      <c r="AT296" s="185" t="s">
        <v>151</v>
      </c>
      <c r="AU296" s="185" t="s">
        <v>83</v>
      </c>
      <c r="AY296" s="17" t="s">
        <v>131</v>
      </c>
      <c r="BE296" s="186">
        <f t="shared" si="9"/>
        <v>0</v>
      </c>
      <c r="BF296" s="186">
        <f t="shared" si="10"/>
        <v>0</v>
      </c>
      <c r="BG296" s="186">
        <f t="shared" si="11"/>
        <v>0</v>
      </c>
      <c r="BH296" s="186">
        <f t="shared" si="12"/>
        <v>0</v>
      </c>
      <c r="BI296" s="186">
        <f t="shared" si="13"/>
        <v>0</v>
      </c>
      <c r="BJ296" s="17" t="s">
        <v>79</v>
      </c>
      <c r="BK296" s="186">
        <f t="shared" si="14"/>
        <v>0</v>
      </c>
      <c r="BL296" s="17" t="s">
        <v>139</v>
      </c>
      <c r="BM296" s="185" t="s">
        <v>396</v>
      </c>
    </row>
    <row r="297" spans="1:65" s="2" customFormat="1" ht="16.5" customHeight="1">
      <c r="A297" s="32"/>
      <c r="B297" s="140"/>
      <c r="C297" s="204" t="s">
        <v>397</v>
      </c>
      <c r="D297" s="204" t="s">
        <v>151</v>
      </c>
      <c r="E297" s="205" t="s">
        <v>398</v>
      </c>
      <c r="F297" s="206" t="s">
        <v>399</v>
      </c>
      <c r="G297" s="207" t="s">
        <v>263</v>
      </c>
      <c r="H297" s="208">
        <v>6</v>
      </c>
      <c r="I297" s="209"/>
      <c r="J297" s="210">
        <f t="shared" si="5"/>
        <v>0</v>
      </c>
      <c r="K297" s="206" t="s">
        <v>138</v>
      </c>
      <c r="L297" s="211"/>
      <c r="M297" s="212" t="s">
        <v>1</v>
      </c>
      <c r="N297" s="213" t="s">
        <v>39</v>
      </c>
      <c r="O297" s="58"/>
      <c r="P297" s="183">
        <f t="shared" si="6"/>
        <v>0</v>
      </c>
      <c r="Q297" s="183">
        <v>3.5E-4</v>
      </c>
      <c r="R297" s="183">
        <f t="shared" si="7"/>
        <v>2.0999999999999999E-3</v>
      </c>
      <c r="S297" s="183">
        <v>0</v>
      </c>
      <c r="T297" s="184">
        <f t="shared" si="8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5" t="s">
        <v>155</v>
      </c>
      <c r="AT297" s="185" t="s">
        <v>151</v>
      </c>
      <c r="AU297" s="185" t="s">
        <v>83</v>
      </c>
      <c r="AY297" s="17" t="s">
        <v>131</v>
      </c>
      <c r="BE297" s="186">
        <f t="shared" si="9"/>
        <v>0</v>
      </c>
      <c r="BF297" s="186">
        <f t="shared" si="10"/>
        <v>0</v>
      </c>
      <c r="BG297" s="186">
        <f t="shared" si="11"/>
        <v>0</v>
      </c>
      <c r="BH297" s="186">
        <f t="shared" si="12"/>
        <v>0</v>
      </c>
      <c r="BI297" s="186">
        <f t="shared" si="13"/>
        <v>0</v>
      </c>
      <c r="BJ297" s="17" t="s">
        <v>79</v>
      </c>
      <c r="BK297" s="186">
        <f t="shared" si="14"/>
        <v>0</v>
      </c>
      <c r="BL297" s="17" t="s">
        <v>139</v>
      </c>
      <c r="BM297" s="185" t="s">
        <v>400</v>
      </c>
    </row>
    <row r="298" spans="1:65" s="2" customFormat="1" ht="16.5" customHeight="1">
      <c r="A298" s="32"/>
      <c r="B298" s="140"/>
      <c r="C298" s="204" t="s">
        <v>401</v>
      </c>
      <c r="D298" s="204" t="s">
        <v>151</v>
      </c>
      <c r="E298" s="205" t="s">
        <v>402</v>
      </c>
      <c r="F298" s="206" t="s">
        <v>403</v>
      </c>
      <c r="G298" s="207" t="s">
        <v>263</v>
      </c>
      <c r="H298" s="208">
        <v>1</v>
      </c>
      <c r="I298" s="209"/>
      <c r="J298" s="210">
        <f t="shared" si="5"/>
        <v>0</v>
      </c>
      <c r="K298" s="206" t="s">
        <v>138</v>
      </c>
      <c r="L298" s="211"/>
      <c r="M298" s="212" t="s">
        <v>1</v>
      </c>
      <c r="N298" s="213" t="s">
        <v>39</v>
      </c>
      <c r="O298" s="58"/>
      <c r="P298" s="183">
        <f t="shared" si="6"/>
        <v>0</v>
      </c>
      <c r="Q298" s="183">
        <v>1.4999999999999999E-4</v>
      </c>
      <c r="R298" s="183">
        <f t="shared" si="7"/>
        <v>1.4999999999999999E-4</v>
      </c>
      <c r="S298" s="183">
        <v>0</v>
      </c>
      <c r="T298" s="184">
        <f t="shared" si="8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5" t="s">
        <v>155</v>
      </c>
      <c r="AT298" s="185" t="s">
        <v>151</v>
      </c>
      <c r="AU298" s="185" t="s">
        <v>83</v>
      </c>
      <c r="AY298" s="17" t="s">
        <v>131</v>
      </c>
      <c r="BE298" s="186">
        <f t="shared" si="9"/>
        <v>0</v>
      </c>
      <c r="BF298" s="186">
        <f t="shared" si="10"/>
        <v>0</v>
      </c>
      <c r="BG298" s="186">
        <f t="shared" si="11"/>
        <v>0</v>
      </c>
      <c r="BH298" s="186">
        <f t="shared" si="12"/>
        <v>0</v>
      </c>
      <c r="BI298" s="186">
        <f t="shared" si="13"/>
        <v>0</v>
      </c>
      <c r="BJ298" s="17" t="s">
        <v>79</v>
      </c>
      <c r="BK298" s="186">
        <f t="shared" si="14"/>
        <v>0</v>
      </c>
      <c r="BL298" s="17" t="s">
        <v>139</v>
      </c>
      <c r="BM298" s="185" t="s">
        <v>404</v>
      </c>
    </row>
    <row r="299" spans="1:65" s="2" customFormat="1" ht="21.75" customHeight="1">
      <c r="A299" s="32"/>
      <c r="B299" s="140"/>
      <c r="C299" s="174" t="s">
        <v>405</v>
      </c>
      <c r="D299" s="174" t="s">
        <v>134</v>
      </c>
      <c r="E299" s="175" t="s">
        <v>406</v>
      </c>
      <c r="F299" s="176" t="s">
        <v>407</v>
      </c>
      <c r="G299" s="177" t="s">
        <v>199</v>
      </c>
      <c r="H299" s="178">
        <v>33</v>
      </c>
      <c r="I299" s="179"/>
      <c r="J299" s="180">
        <f t="shared" si="5"/>
        <v>0</v>
      </c>
      <c r="K299" s="176" t="s">
        <v>138</v>
      </c>
      <c r="L299" s="33"/>
      <c r="M299" s="181" t="s">
        <v>1</v>
      </c>
      <c r="N299" s="182" t="s">
        <v>39</v>
      </c>
      <c r="O299" s="58"/>
      <c r="P299" s="183">
        <f t="shared" si="6"/>
        <v>0</v>
      </c>
      <c r="Q299" s="183">
        <v>1.1E-4</v>
      </c>
      <c r="R299" s="183">
        <f t="shared" si="7"/>
        <v>3.63E-3</v>
      </c>
      <c r="S299" s="183">
        <v>0</v>
      </c>
      <c r="T299" s="184">
        <f t="shared" si="8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5" t="s">
        <v>139</v>
      </c>
      <c r="AT299" s="185" t="s">
        <v>134</v>
      </c>
      <c r="AU299" s="185" t="s">
        <v>83</v>
      </c>
      <c r="AY299" s="17" t="s">
        <v>131</v>
      </c>
      <c r="BE299" s="186">
        <f t="shared" si="9"/>
        <v>0</v>
      </c>
      <c r="BF299" s="186">
        <f t="shared" si="10"/>
        <v>0</v>
      </c>
      <c r="BG299" s="186">
        <f t="shared" si="11"/>
        <v>0</v>
      </c>
      <c r="BH299" s="186">
        <f t="shared" si="12"/>
        <v>0</v>
      </c>
      <c r="BI299" s="186">
        <f t="shared" si="13"/>
        <v>0</v>
      </c>
      <c r="BJ299" s="17" t="s">
        <v>79</v>
      </c>
      <c r="BK299" s="186">
        <f t="shared" si="14"/>
        <v>0</v>
      </c>
      <c r="BL299" s="17" t="s">
        <v>139</v>
      </c>
      <c r="BM299" s="185" t="s">
        <v>408</v>
      </c>
    </row>
    <row r="300" spans="1:65" s="15" customFormat="1" ht="10.199999999999999">
      <c r="B300" s="214"/>
      <c r="D300" s="188" t="s">
        <v>141</v>
      </c>
      <c r="E300" s="215" t="s">
        <v>1</v>
      </c>
      <c r="F300" s="216" t="s">
        <v>409</v>
      </c>
      <c r="H300" s="215" t="s">
        <v>1</v>
      </c>
      <c r="I300" s="217"/>
      <c r="L300" s="214"/>
      <c r="M300" s="218"/>
      <c r="N300" s="219"/>
      <c r="O300" s="219"/>
      <c r="P300" s="219"/>
      <c r="Q300" s="219"/>
      <c r="R300" s="219"/>
      <c r="S300" s="219"/>
      <c r="T300" s="220"/>
      <c r="AT300" s="215" t="s">
        <v>141</v>
      </c>
      <c r="AU300" s="215" t="s">
        <v>83</v>
      </c>
      <c r="AV300" s="15" t="s">
        <v>79</v>
      </c>
      <c r="AW300" s="15" t="s">
        <v>30</v>
      </c>
      <c r="AX300" s="15" t="s">
        <v>74</v>
      </c>
      <c r="AY300" s="215" t="s">
        <v>131</v>
      </c>
    </row>
    <row r="301" spans="1:65" s="13" customFormat="1" ht="10.199999999999999">
      <c r="B301" s="187"/>
      <c r="D301" s="188" t="s">
        <v>141</v>
      </c>
      <c r="E301" s="189" t="s">
        <v>1</v>
      </c>
      <c r="F301" s="190" t="s">
        <v>410</v>
      </c>
      <c r="H301" s="191">
        <v>33</v>
      </c>
      <c r="I301" s="192"/>
      <c r="L301" s="187"/>
      <c r="M301" s="193"/>
      <c r="N301" s="194"/>
      <c r="O301" s="194"/>
      <c r="P301" s="194"/>
      <c r="Q301" s="194"/>
      <c r="R301" s="194"/>
      <c r="S301" s="194"/>
      <c r="T301" s="195"/>
      <c r="AT301" s="189" t="s">
        <v>141</v>
      </c>
      <c r="AU301" s="189" t="s">
        <v>83</v>
      </c>
      <c r="AV301" s="13" t="s">
        <v>83</v>
      </c>
      <c r="AW301" s="13" t="s">
        <v>30</v>
      </c>
      <c r="AX301" s="13" t="s">
        <v>74</v>
      </c>
      <c r="AY301" s="189" t="s">
        <v>131</v>
      </c>
    </row>
    <row r="302" spans="1:65" s="14" customFormat="1" ht="10.199999999999999">
      <c r="B302" s="196"/>
      <c r="D302" s="188" t="s">
        <v>141</v>
      </c>
      <c r="E302" s="197" t="s">
        <v>1</v>
      </c>
      <c r="F302" s="198" t="s">
        <v>143</v>
      </c>
      <c r="H302" s="199">
        <v>33</v>
      </c>
      <c r="I302" s="200"/>
      <c r="L302" s="196"/>
      <c r="M302" s="201"/>
      <c r="N302" s="202"/>
      <c r="O302" s="202"/>
      <c r="P302" s="202"/>
      <c r="Q302" s="202"/>
      <c r="R302" s="202"/>
      <c r="S302" s="202"/>
      <c r="T302" s="203"/>
      <c r="AT302" s="197" t="s">
        <v>141</v>
      </c>
      <c r="AU302" s="197" t="s">
        <v>83</v>
      </c>
      <c r="AV302" s="14" t="s">
        <v>139</v>
      </c>
      <c r="AW302" s="14" t="s">
        <v>30</v>
      </c>
      <c r="AX302" s="14" t="s">
        <v>79</v>
      </c>
      <c r="AY302" s="197" t="s">
        <v>131</v>
      </c>
    </row>
    <row r="303" spans="1:65" s="2" customFormat="1" ht="21.75" customHeight="1">
      <c r="A303" s="32"/>
      <c r="B303" s="140"/>
      <c r="C303" s="174" t="s">
        <v>411</v>
      </c>
      <c r="D303" s="174" t="s">
        <v>134</v>
      </c>
      <c r="E303" s="175" t="s">
        <v>412</v>
      </c>
      <c r="F303" s="176" t="s">
        <v>413</v>
      </c>
      <c r="G303" s="177" t="s">
        <v>199</v>
      </c>
      <c r="H303" s="178">
        <v>7.5</v>
      </c>
      <c r="I303" s="179"/>
      <c r="J303" s="180">
        <f>ROUND(I303*H303,2)</f>
        <v>0</v>
      </c>
      <c r="K303" s="176" t="s">
        <v>138</v>
      </c>
      <c r="L303" s="33"/>
      <c r="M303" s="181" t="s">
        <v>1</v>
      </c>
      <c r="N303" s="182" t="s">
        <v>39</v>
      </c>
      <c r="O303" s="58"/>
      <c r="P303" s="183">
        <f>O303*H303</f>
        <v>0</v>
      </c>
      <c r="Q303" s="183">
        <v>2.1000000000000001E-4</v>
      </c>
      <c r="R303" s="183">
        <f>Q303*H303</f>
        <v>1.575E-3</v>
      </c>
      <c r="S303" s="183">
        <v>0</v>
      </c>
      <c r="T303" s="18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5" t="s">
        <v>139</v>
      </c>
      <c r="AT303" s="185" t="s">
        <v>134</v>
      </c>
      <c r="AU303" s="185" t="s">
        <v>83</v>
      </c>
      <c r="AY303" s="17" t="s">
        <v>131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7" t="s">
        <v>79</v>
      </c>
      <c r="BK303" s="186">
        <f>ROUND(I303*H303,2)</f>
        <v>0</v>
      </c>
      <c r="BL303" s="17" t="s">
        <v>139</v>
      </c>
      <c r="BM303" s="185" t="s">
        <v>414</v>
      </c>
    </row>
    <row r="304" spans="1:65" s="15" customFormat="1" ht="10.199999999999999">
      <c r="B304" s="214"/>
      <c r="D304" s="188" t="s">
        <v>141</v>
      </c>
      <c r="E304" s="215" t="s">
        <v>1</v>
      </c>
      <c r="F304" s="216" t="s">
        <v>415</v>
      </c>
      <c r="H304" s="215" t="s">
        <v>1</v>
      </c>
      <c r="I304" s="217"/>
      <c r="L304" s="214"/>
      <c r="M304" s="218"/>
      <c r="N304" s="219"/>
      <c r="O304" s="219"/>
      <c r="P304" s="219"/>
      <c r="Q304" s="219"/>
      <c r="R304" s="219"/>
      <c r="S304" s="219"/>
      <c r="T304" s="220"/>
      <c r="AT304" s="215" t="s">
        <v>141</v>
      </c>
      <c r="AU304" s="215" t="s">
        <v>83</v>
      </c>
      <c r="AV304" s="15" t="s">
        <v>79</v>
      </c>
      <c r="AW304" s="15" t="s">
        <v>30</v>
      </c>
      <c r="AX304" s="15" t="s">
        <v>74</v>
      </c>
      <c r="AY304" s="215" t="s">
        <v>131</v>
      </c>
    </row>
    <row r="305" spans="1:65" s="13" customFormat="1" ht="10.199999999999999">
      <c r="B305" s="187"/>
      <c r="D305" s="188" t="s">
        <v>141</v>
      </c>
      <c r="E305" s="189" t="s">
        <v>1</v>
      </c>
      <c r="F305" s="190" t="s">
        <v>416</v>
      </c>
      <c r="H305" s="191">
        <v>7.5</v>
      </c>
      <c r="I305" s="192"/>
      <c r="L305" s="187"/>
      <c r="M305" s="193"/>
      <c r="N305" s="194"/>
      <c r="O305" s="194"/>
      <c r="P305" s="194"/>
      <c r="Q305" s="194"/>
      <c r="R305" s="194"/>
      <c r="S305" s="194"/>
      <c r="T305" s="195"/>
      <c r="AT305" s="189" t="s">
        <v>141</v>
      </c>
      <c r="AU305" s="189" t="s">
        <v>83</v>
      </c>
      <c r="AV305" s="13" t="s">
        <v>83</v>
      </c>
      <c r="AW305" s="13" t="s">
        <v>30</v>
      </c>
      <c r="AX305" s="13" t="s">
        <v>74</v>
      </c>
      <c r="AY305" s="189" t="s">
        <v>131</v>
      </c>
    </row>
    <row r="306" spans="1:65" s="14" customFormat="1" ht="10.199999999999999">
      <c r="B306" s="196"/>
      <c r="D306" s="188" t="s">
        <v>141</v>
      </c>
      <c r="E306" s="197" t="s">
        <v>1</v>
      </c>
      <c r="F306" s="198" t="s">
        <v>143</v>
      </c>
      <c r="H306" s="199">
        <v>7.5</v>
      </c>
      <c r="I306" s="200"/>
      <c r="L306" s="196"/>
      <c r="M306" s="201"/>
      <c r="N306" s="202"/>
      <c r="O306" s="202"/>
      <c r="P306" s="202"/>
      <c r="Q306" s="202"/>
      <c r="R306" s="202"/>
      <c r="S306" s="202"/>
      <c r="T306" s="203"/>
      <c r="AT306" s="197" t="s">
        <v>141</v>
      </c>
      <c r="AU306" s="197" t="s">
        <v>83</v>
      </c>
      <c r="AV306" s="14" t="s">
        <v>139</v>
      </c>
      <c r="AW306" s="14" t="s">
        <v>30</v>
      </c>
      <c r="AX306" s="14" t="s">
        <v>79</v>
      </c>
      <c r="AY306" s="197" t="s">
        <v>131</v>
      </c>
    </row>
    <row r="307" spans="1:65" s="2" customFormat="1" ht="21.75" customHeight="1">
      <c r="A307" s="32"/>
      <c r="B307" s="140"/>
      <c r="C307" s="174" t="s">
        <v>417</v>
      </c>
      <c r="D307" s="174" t="s">
        <v>134</v>
      </c>
      <c r="E307" s="175" t="s">
        <v>418</v>
      </c>
      <c r="F307" s="176" t="s">
        <v>419</v>
      </c>
      <c r="G307" s="177" t="s">
        <v>199</v>
      </c>
      <c r="H307" s="178">
        <v>36</v>
      </c>
      <c r="I307" s="179"/>
      <c r="J307" s="180">
        <f>ROUND(I307*H307,2)</f>
        <v>0</v>
      </c>
      <c r="K307" s="176" t="s">
        <v>138</v>
      </c>
      <c r="L307" s="33"/>
      <c r="M307" s="181" t="s">
        <v>1</v>
      </c>
      <c r="N307" s="182" t="s">
        <v>39</v>
      </c>
      <c r="O307" s="58"/>
      <c r="P307" s="183">
        <f>O307*H307</f>
        <v>0</v>
      </c>
      <c r="Q307" s="183">
        <v>1.1E-4</v>
      </c>
      <c r="R307" s="183">
        <f>Q307*H307</f>
        <v>3.96E-3</v>
      </c>
      <c r="S307" s="183">
        <v>0</v>
      </c>
      <c r="T307" s="18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5" t="s">
        <v>139</v>
      </c>
      <c r="AT307" s="185" t="s">
        <v>134</v>
      </c>
      <c r="AU307" s="185" t="s">
        <v>83</v>
      </c>
      <c r="AY307" s="17" t="s">
        <v>131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7" t="s">
        <v>79</v>
      </c>
      <c r="BK307" s="186">
        <f>ROUND(I307*H307,2)</f>
        <v>0</v>
      </c>
      <c r="BL307" s="17" t="s">
        <v>139</v>
      </c>
      <c r="BM307" s="185" t="s">
        <v>420</v>
      </c>
    </row>
    <row r="308" spans="1:65" s="15" customFormat="1" ht="10.199999999999999">
      <c r="B308" s="214"/>
      <c r="D308" s="188" t="s">
        <v>141</v>
      </c>
      <c r="E308" s="215" t="s">
        <v>1</v>
      </c>
      <c r="F308" s="216" t="s">
        <v>421</v>
      </c>
      <c r="H308" s="215" t="s">
        <v>1</v>
      </c>
      <c r="I308" s="217"/>
      <c r="L308" s="214"/>
      <c r="M308" s="218"/>
      <c r="N308" s="219"/>
      <c r="O308" s="219"/>
      <c r="P308" s="219"/>
      <c r="Q308" s="219"/>
      <c r="R308" s="219"/>
      <c r="S308" s="219"/>
      <c r="T308" s="220"/>
      <c r="AT308" s="215" t="s">
        <v>141</v>
      </c>
      <c r="AU308" s="215" t="s">
        <v>83</v>
      </c>
      <c r="AV308" s="15" t="s">
        <v>79</v>
      </c>
      <c r="AW308" s="15" t="s">
        <v>30</v>
      </c>
      <c r="AX308" s="15" t="s">
        <v>74</v>
      </c>
      <c r="AY308" s="215" t="s">
        <v>131</v>
      </c>
    </row>
    <row r="309" spans="1:65" s="13" customFormat="1" ht="10.199999999999999">
      <c r="B309" s="187"/>
      <c r="D309" s="188" t="s">
        <v>141</v>
      </c>
      <c r="E309" s="189" t="s">
        <v>1</v>
      </c>
      <c r="F309" s="190" t="s">
        <v>422</v>
      </c>
      <c r="H309" s="191">
        <v>36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89" t="s">
        <v>141</v>
      </c>
      <c r="AU309" s="189" t="s">
        <v>83</v>
      </c>
      <c r="AV309" s="13" t="s">
        <v>83</v>
      </c>
      <c r="AW309" s="13" t="s">
        <v>30</v>
      </c>
      <c r="AX309" s="13" t="s">
        <v>74</v>
      </c>
      <c r="AY309" s="189" t="s">
        <v>131</v>
      </c>
    </row>
    <row r="310" spans="1:65" s="14" customFormat="1" ht="10.199999999999999">
      <c r="B310" s="196"/>
      <c r="D310" s="188" t="s">
        <v>141</v>
      </c>
      <c r="E310" s="197" t="s">
        <v>1</v>
      </c>
      <c r="F310" s="198" t="s">
        <v>143</v>
      </c>
      <c r="H310" s="199">
        <v>36</v>
      </c>
      <c r="I310" s="200"/>
      <c r="L310" s="196"/>
      <c r="M310" s="201"/>
      <c r="N310" s="202"/>
      <c r="O310" s="202"/>
      <c r="P310" s="202"/>
      <c r="Q310" s="202"/>
      <c r="R310" s="202"/>
      <c r="S310" s="202"/>
      <c r="T310" s="203"/>
      <c r="AT310" s="197" t="s">
        <v>141</v>
      </c>
      <c r="AU310" s="197" t="s">
        <v>83</v>
      </c>
      <c r="AV310" s="14" t="s">
        <v>139</v>
      </c>
      <c r="AW310" s="14" t="s">
        <v>30</v>
      </c>
      <c r="AX310" s="14" t="s">
        <v>79</v>
      </c>
      <c r="AY310" s="197" t="s">
        <v>131</v>
      </c>
    </row>
    <row r="311" spans="1:65" s="2" customFormat="1" ht="21.75" customHeight="1">
      <c r="A311" s="32"/>
      <c r="B311" s="140"/>
      <c r="C311" s="174" t="s">
        <v>423</v>
      </c>
      <c r="D311" s="174" t="s">
        <v>134</v>
      </c>
      <c r="E311" s="175" t="s">
        <v>424</v>
      </c>
      <c r="F311" s="176" t="s">
        <v>425</v>
      </c>
      <c r="G311" s="177" t="s">
        <v>170</v>
      </c>
      <c r="H311" s="178">
        <v>115.5</v>
      </c>
      <c r="I311" s="179"/>
      <c r="J311" s="180">
        <f>ROUND(I311*H311,2)</f>
        <v>0</v>
      </c>
      <c r="K311" s="176" t="s">
        <v>138</v>
      </c>
      <c r="L311" s="33"/>
      <c r="M311" s="181" t="s">
        <v>1</v>
      </c>
      <c r="N311" s="182" t="s">
        <v>39</v>
      </c>
      <c r="O311" s="58"/>
      <c r="P311" s="183">
        <f>O311*H311</f>
        <v>0</v>
      </c>
      <c r="Q311" s="183">
        <v>8.4999999999999995E-4</v>
      </c>
      <c r="R311" s="183">
        <f>Q311*H311</f>
        <v>9.8174999999999998E-2</v>
      </c>
      <c r="S311" s="183">
        <v>0</v>
      </c>
      <c r="T311" s="184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5" t="s">
        <v>139</v>
      </c>
      <c r="AT311" s="185" t="s">
        <v>134</v>
      </c>
      <c r="AU311" s="185" t="s">
        <v>83</v>
      </c>
      <c r="AY311" s="17" t="s">
        <v>131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7" t="s">
        <v>79</v>
      </c>
      <c r="BK311" s="186">
        <f>ROUND(I311*H311,2)</f>
        <v>0</v>
      </c>
      <c r="BL311" s="17" t="s">
        <v>139</v>
      </c>
      <c r="BM311" s="185" t="s">
        <v>426</v>
      </c>
    </row>
    <row r="312" spans="1:65" s="15" customFormat="1" ht="10.199999999999999">
      <c r="B312" s="214"/>
      <c r="D312" s="188" t="s">
        <v>141</v>
      </c>
      <c r="E312" s="215" t="s">
        <v>1</v>
      </c>
      <c r="F312" s="216" t="s">
        <v>427</v>
      </c>
      <c r="H312" s="215" t="s">
        <v>1</v>
      </c>
      <c r="I312" s="217"/>
      <c r="L312" s="214"/>
      <c r="M312" s="218"/>
      <c r="N312" s="219"/>
      <c r="O312" s="219"/>
      <c r="P312" s="219"/>
      <c r="Q312" s="219"/>
      <c r="R312" s="219"/>
      <c r="S312" s="219"/>
      <c r="T312" s="220"/>
      <c r="AT312" s="215" t="s">
        <v>141</v>
      </c>
      <c r="AU312" s="215" t="s">
        <v>83</v>
      </c>
      <c r="AV312" s="15" t="s">
        <v>79</v>
      </c>
      <c r="AW312" s="15" t="s">
        <v>30</v>
      </c>
      <c r="AX312" s="15" t="s">
        <v>74</v>
      </c>
      <c r="AY312" s="215" t="s">
        <v>131</v>
      </c>
    </row>
    <row r="313" spans="1:65" s="13" customFormat="1" ht="10.199999999999999">
      <c r="B313" s="187"/>
      <c r="D313" s="188" t="s">
        <v>141</v>
      </c>
      <c r="E313" s="189" t="s">
        <v>1</v>
      </c>
      <c r="F313" s="190" t="s">
        <v>428</v>
      </c>
      <c r="H313" s="191">
        <v>10.5</v>
      </c>
      <c r="I313" s="192"/>
      <c r="L313" s="187"/>
      <c r="M313" s="193"/>
      <c r="N313" s="194"/>
      <c r="O313" s="194"/>
      <c r="P313" s="194"/>
      <c r="Q313" s="194"/>
      <c r="R313" s="194"/>
      <c r="S313" s="194"/>
      <c r="T313" s="195"/>
      <c r="AT313" s="189" t="s">
        <v>141</v>
      </c>
      <c r="AU313" s="189" t="s">
        <v>83</v>
      </c>
      <c r="AV313" s="13" t="s">
        <v>83</v>
      </c>
      <c r="AW313" s="13" t="s">
        <v>30</v>
      </c>
      <c r="AX313" s="13" t="s">
        <v>74</v>
      </c>
      <c r="AY313" s="189" t="s">
        <v>131</v>
      </c>
    </row>
    <row r="314" spans="1:65" s="15" customFormat="1" ht="10.199999999999999">
      <c r="B314" s="214"/>
      <c r="D314" s="188" t="s">
        <v>141</v>
      </c>
      <c r="E314" s="215" t="s">
        <v>1</v>
      </c>
      <c r="F314" s="216" t="s">
        <v>429</v>
      </c>
      <c r="H314" s="215" t="s">
        <v>1</v>
      </c>
      <c r="I314" s="217"/>
      <c r="L314" s="214"/>
      <c r="M314" s="218"/>
      <c r="N314" s="219"/>
      <c r="O314" s="219"/>
      <c r="P314" s="219"/>
      <c r="Q314" s="219"/>
      <c r="R314" s="219"/>
      <c r="S314" s="219"/>
      <c r="T314" s="220"/>
      <c r="AT314" s="215" t="s">
        <v>141</v>
      </c>
      <c r="AU314" s="215" t="s">
        <v>83</v>
      </c>
      <c r="AV314" s="15" t="s">
        <v>79</v>
      </c>
      <c r="AW314" s="15" t="s">
        <v>30</v>
      </c>
      <c r="AX314" s="15" t="s">
        <v>74</v>
      </c>
      <c r="AY314" s="215" t="s">
        <v>131</v>
      </c>
    </row>
    <row r="315" spans="1:65" s="13" customFormat="1" ht="10.199999999999999">
      <c r="B315" s="187"/>
      <c r="D315" s="188" t="s">
        <v>141</v>
      </c>
      <c r="E315" s="189" t="s">
        <v>1</v>
      </c>
      <c r="F315" s="190" t="s">
        <v>430</v>
      </c>
      <c r="H315" s="191">
        <v>66</v>
      </c>
      <c r="I315" s="192"/>
      <c r="L315" s="187"/>
      <c r="M315" s="193"/>
      <c r="N315" s="194"/>
      <c r="O315" s="194"/>
      <c r="P315" s="194"/>
      <c r="Q315" s="194"/>
      <c r="R315" s="194"/>
      <c r="S315" s="194"/>
      <c r="T315" s="195"/>
      <c r="AT315" s="189" t="s">
        <v>141</v>
      </c>
      <c r="AU315" s="189" t="s">
        <v>83</v>
      </c>
      <c r="AV315" s="13" t="s">
        <v>83</v>
      </c>
      <c r="AW315" s="13" t="s">
        <v>30</v>
      </c>
      <c r="AX315" s="13" t="s">
        <v>74</v>
      </c>
      <c r="AY315" s="189" t="s">
        <v>131</v>
      </c>
    </row>
    <row r="316" spans="1:65" s="13" customFormat="1" ht="10.199999999999999">
      <c r="B316" s="187"/>
      <c r="D316" s="188" t="s">
        <v>141</v>
      </c>
      <c r="E316" s="189" t="s">
        <v>1</v>
      </c>
      <c r="F316" s="190" t="s">
        <v>431</v>
      </c>
      <c r="H316" s="191">
        <v>39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89" t="s">
        <v>141</v>
      </c>
      <c r="AU316" s="189" t="s">
        <v>83</v>
      </c>
      <c r="AV316" s="13" t="s">
        <v>83</v>
      </c>
      <c r="AW316" s="13" t="s">
        <v>30</v>
      </c>
      <c r="AX316" s="13" t="s">
        <v>74</v>
      </c>
      <c r="AY316" s="189" t="s">
        <v>131</v>
      </c>
    </row>
    <row r="317" spans="1:65" s="14" customFormat="1" ht="10.199999999999999">
      <c r="B317" s="196"/>
      <c r="D317" s="188" t="s">
        <v>141</v>
      </c>
      <c r="E317" s="197" t="s">
        <v>1</v>
      </c>
      <c r="F317" s="198" t="s">
        <v>143</v>
      </c>
      <c r="H317" s="199">
        <v>115.5</v>
      </c>
      <c r="I317" s="200"/>
      <c r="L317" s="196"/>
      <c r="M317" s="201"/>
      <c r="N317" s="202"/>
      <c r="O317" s="202"/>
      <c r="P317" s="202"/>
      <c r="Q317" s="202"/>
      <c r="R317" s="202"/>
      <c r="S317" s="202"/>
      <c r="T317" s="203"/>
      <c r="AT317" s="197" t="s">
        <v>141</v>
      </c>
      <c r="AU317" s="197" t="s">
        <v>83</v>
      </c>
      <c r="AV317" s="14" t="s">
        <v>139</v>
      </c>
      <c r="AW317" s="14" t="s">
        <v>30</v>
      </c>
      <c r="AX317" s="14" t="s">
        <v>79</v>
      </c>
      <c r="AY317" s="197" t="s">
        <v>131</v>
      </c>
    </row>
    <row r="318" spans="1:65" s="2" customFormat="1" ht="33" customHeight="1">
      <c r="A318" s="32"/>
      <c r="B318" s="140"/>
      <c r="C318" s="174" t="s">
        <v>432</v>
      </c>
      <c r="D318" s="174" t="s">
        <v>134</v>
      </c>
      <c r="E318" s="175" t="s">
        <v>433</v>
      </c>
      <c r="F318" s="176" t="s">
        <v>434</v>
      </c>
      <c r="G318" s="177" t="s">
        <v>199</v>
      </c>
      <c r="H318" s="178">
        <v>76.5</v>
      </c>
      <c r="I318" s="179"/>
      <c r="J318" s="180">
        <f>ROUND(I318*H318,2)</f>
        <v>0</v>
      </c>
      <c r="K318" s="176" t="s">
        <v>138</v>
      </c>
      <c r="L318" s="33"/>
      <c r="M318" s="181" t="s">
        <v>1</v>
      </c>
      <c r="N318" s="182" t="s">
        <v>39</v>
      </c>
      <c r="O318" s="58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5" t="s">
        <v>139</v>
      </c>
      <c r="AT318" s="185" t="s">
        <v>134</v>
      </c>
      <c r="AU318" s="185" t="s">
        <v>83</v>
      </c>
      <c r="AY318" s="17" t="s">
        <v>131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7" t="s">
        <v>79</v>
      </c>
      <c r="BK318" s="186">
        <f>ROUND(I318*H318,2)</f>
        <v>0</v>
      </c>
      <c r="BL318" s="17" t="s">
        <v>139</v>
      </c>
      <c r="BM318" s="185" t="s">
        <v>435</v>
      </c>
    </row>
    <row r="319" spans="1:65" s="2" customFormat="1" ht="33" customHeight="1">
      <c r="A319" s="32"/>
      <c r="B319" s="140"/>
      <c r="C319" s="174" t="s">
        <v>436</v>
      </c>
      <c r="D319" s="174" t="s">
        <v>134</v>
      </c>
      <c r="E319" s="175" t="s">
        <v>437</v>
      </c>
      <c r="F319" s="176" t="s">
        <v>438</v>
      </c>
      <c r="G319" s="177" t="s">
        <v>170</v>
      </c>
      <c r="H319" s="178">
        <v>115.5</v>
      </c>
      <c r="I319" s="179"/>
      <c r="J319" s="180">
        <f>ROUND(I319*H319,2)</f>
        <v>0</v>
      </c>
      <c r="K319" s="176" t="s">
        <v>138</v>
      </c>
      <c r="L319" s="33"/>
      <c r="M319" s="181" t="s">
        <v>1</v>
      </c>
      <c r="N319" s="182" t="s">
        <v>39</v>
      </c>
      <c r="O319" s="58"/>
      <c r="P319" s="183">
        <f>O319*H319</f>
        <v>0</v>
      </c>
      <c r="Q319" s="183">
        <v>1.0000000000000001E-5</v>
      </c>
      <c r="R319" s="183">
        <f>Q319*H319</f>
        <v>1.155E-3</v>
      </c>
      <c r="S319" s="183">
        <v>0</v>
      </c>
      <c r="T319" s="18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5" t="s">
        <v>139</v>
      </c>
      <c r="AT319" s="185" t="s">
        <v>134</v>
      </c>
      <c r="AU319" s="185" t="s">
        <v>83</v>
      </c>
      <c r="AY319" s="17" t="s">
        <v>131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7" t="s">
        <v>79</v>
      </c>
      <c r="BK319" s="186">
        <f>ROUND(I319*H319,2)</f>
        <v>0</v>
      </c>
      <c r="BL319" s="17" t="s">
        <v>139</v>
      </c>
      <c r="BM319" s="185" t="s">
        <v>439</v>
      </c>
    </row>
    <row r="320" spans="1:65" s="2" customFormat="1" ht="44.25" customHeight="1">
      <c r="A320" s="32"/>
      <c r="B320" s="140"/>
      <c r="C320" s="174" t="s">
        <v>440</v>
      </c>
      <c r="D320" s="174" t="s">
        <v>134</v>
      </c>
      <c r="E320" s="175" t="s">
        <v>441</v>
      </c>
      <c r="F320" s="176" t="s">
        <v>442</v>
      </c>
      <c r="G320" s="177" t="s">
        <v>199</v>
      </c>
      <c r="H320" s="178">
        <v>56.5</v>
      </c>
      <c r="I320" s="179"/>
      <c r="J320" s="180">
        <f>ROUND(I320*H320,2)</f>
        <v>0</v>
      </c>
      <c r="K320" s="176" t="s">
        <v>138</v>
      </c>
      <c r="L320" s="33"/>
      <c r="M320" s="181" t="s">
        <v>1</v>
      </c>
      <c r="N320" s="182" t="s">
        <v>39</v>
      </c>
      <c r="O320" s="58"/>
      <c r="P320" s="183">
        <f>O320*H320</f>
        <v>0</v>
      </c>
      <c r="Q320" s="183">
        <v>7.1900000000000006E-2</v>
      </c>
      <c r="R320" s="183">
        <f>Q320*H320</f>
        <v>4.0623500000000003</v>
      </c>
      <c r="S320" s="183">
        <v>0</v>
      </c>
      <c r="T320" s="184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5" t="s">
        <v>139</v>
      </c>
      <c r="AT320" s="185" t="s">
        <v>134</v>
      </c>
      <c r="AU320" s="185" t="s">
        <v>83</v>
      </c>
      <c r="AY320" s="17" t="s">
        <v>131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7" t="s">
        <v>79</v>
      </c>
      <c r="BK320" s="186">
        <f>ROUND(I320*H320,2)</f>
        <v>0</v>
      </c>
      <c r="BL320" s="17" t="s">
        <v>139</v>
      </c>
      <c r="BM320" s="185" t="s">
        <v>443</v>
      </c>
    </row>
    <row r="321" spans="1:65" s="15" customFormat="1" ht="10.199999999999999">
      <c r="B321" s="214"/>
      <c r="D321" s="188" t="s">
        <v>141</v>
      </c>
      <c r="E321" s="215" t="s">
        <v>1</v>
      </c>
      <c r="F321" s="216" t="s">
        <v>444</v>
      </c>
      <c r="H321" s="215" t="s">
        <v>1</v>
      </c>
      <c r="I321" s="217"/>
      <c r="L321" s="214"/>
      <c r="M321" s="218"/>
      <c r="N321" s="219"/>
      <c r="O321" s="219"/>
      <c r="P321" s="219"/>
      <c r="Q321" s="219"/>
      <c r="R321" s="219"/>
      <c r="S321" s="219"/>
      <c r="T321" s="220"/>
      <c r="AT321" s="215" t="s">
        <v>141</v>
      </c>
      <c r="AU321" s="215" t="s">
        <v>83</v>
      </c>
      <c r="AV321" s="15" t="s">
        <v>79</v>
      </c>
      <c r="AW321" s="15" t="s">
        <v>30</v>
      </c>
      <c r="AX321" s="15" t="s">
        <v>74</v>
      </c>
      <c r="AY321" s="215" t="s">
        <v>131</v>
      </c>
    </row>
    <row r="322" spans="1:65" s="13" customFormat="1" ht="10.199999999999999">
      <c r="B322" s="187"/>
      <c r="D322" s="188" t="s">
        <v>141</v>
      </c>
      <c r="E322" s="189" t="s">
        <v>1</v>
      </c>
      <c r="F322" s="190" t="s">
        <v>445</v>
      </c>
      <c r="H322" s="191">
        <v>56.5</v>
      </c>
      <c r="I322" s="192"/>
      <c r="L322" s="187"/>
      <c r="M322" s="193"/>
      <c r="N322" s="194"/>
      <c r="O322" s="194"/>
      <c r="P322" s="194"/>
      <c r="Q322" s="194"/>
      <c r="R322" s="194"/>
      <c r="S322" s="194"/>
      <c r="T322" s="195"/>
      <c r="AT322" s="189" t="s">
        <v>141</v>
      </c>
      <c r="AU322" s="189" t="s">
        <v>83</v>
      </c>
      <c r="AV322" s="13" t="s">
        <v>83</v>
      </c>
      <c r="AW322" s="13" t="s">
        <v>30</v>
      </c>
      <c r="AX322" s="13" t="s">
        <v>74</v>
      </c>
      <c r="AY322" s="189" t="s">
        <v>131</v>
      </c>
    </row>
    <row r="323" spans="1:65" s="14" customFormat="1" ht="10.199999999999999">
      <c r="B323" s="196"/>
      <c r="D323" s="188" t="s">
        <v>141</v>
      </c>
      <c r="E323" s="197" t="s">
        <v>1</v>
      </c>
      <c r="F323" s="198" t="s">
        <v>143</v>
      </c>
      <c r="H323" s="199">
        <v>56.5</v>
      </c>
      <c r="I323" s="200"/>
      <c r="L323" s="196"/>
      <c r="M323" s="201"/>
      <c r="N323" s="202"/>
      <c r="O323" s="202"/>
      <c r="P323" s="202"/>
      <c r="Q323" s="202"/>
      <c r="R323" s="202"/>
      <c r="S323" s="202"/>
      <c r="T323" s="203"/>
      <c r="AT323" s="197" t="s">
        <v>141</v>
      </c>
      <c r="AU323" s="197" t="s">
        <v>83</v>
      </c>
      <c r="AV323" s="14" t="s">
        <v>139</v>
      </c>
      <c r="AW323" s="14" t="s">
        <v>30</v>
      </c>
      <c r="AX323" s="14" t="s">
        <v>79</v>
      </c>
      <c r="AY323" s="197" t="s">
        <v>131</v>
      </c>
    </row>
    <row r="324" spans="1:65" s="2" customFormat="1" ht="55.5" customHeight="1">
      <c r="A324" s="32"/>
      <c r="B324" s="140"/>
      <c r="C324" s="174" t="s">
        <v>446</v>
      </c>
      <c r="D324" s="174" t="s">
        <v>134</v>
      </c>
      <c r="E324" s="175" t="s">
        <v>447</v>
      </c>
      <c r="F324" s="176" t="s">
        <v>448</v>
      </c>
      <c r="G324" s="177" t="s">
        <v>199</v>
      </c>
      <c r="H324" s="178">
        <v>56.5</v>
      </c>
      <c r="I324" s="179"/>
      <c r="J324" s="180">
        <f>ROUND(I324*H324,2)</f>
        <v>0</v>
      </c>
      <c r="K324" s="176" t="s">
        <v>138</v>
      </c>
      <c r="L324" s="33"/>
      <c r="M324" s="181" t="s">
        <v>1</v>
      </c>
      <c r="N324" s="182" t="s">
        <v>39</v>
      </c>
      <c r="O324" s="58"/>
      <c r="P324" s="183">
        <f>O324*H324</f>
        <v>0</v>
      </c>
      <c r="Q324" s="183">
        <v>8.9779999999999999E-2</v>
      </c>
      <c r="R324" s="183">
        <f>Q324*H324</f>
        <v>5.0725699999999998</v>
      </c>
      <c r="S324" s="183">
        <v>0</v>
      </c>
      <c r="T324" s="18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5" t="s">
        <v>139</v>
      </c>
      <c r="AT324" s="185" t="s">
        <v>134</v>
      </c>
      <c r="AU324" s="185" t="s">
        <v>83</v>
      </c>
      <c r="AY324" s="17" t="s">
        <v>131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7" t="s">
        <v>79</v>
      </c>
      <c r="BK324" s="186">
        <f>ROUND(I324*H324,2)</f>
        <v>0</v>
      </c>
      <c r="BL324" s="17" t="s">
        <v>139</v>
      </c>
      <c r="BM324" s="185" t="s">
        <v>449</v>
      </c>
    </row>
    <row r="325" spans="1:65" s="15" customFormat="1" ht="10.199999999999999">
      <c r="B325" s="214"/>
      <c r="D325" s="188" t="s">
        <v>141</v>
      </c>
      <c r="E325" s="215" t="s">
        <v>1</v>
      </c>
      <c r="F325" s="216" t="s">
        <v>450</v>
      </c>
      <c r="H325" s="215" t="s">
        <v>1</v>
      </c>
      <c r="I325" s="217"/>
      <c r="L325" s="214"/>
      <c r="M325" s="218"/>
      <c r="N325" s="219"/>
      <c r="O325" s="219"/>
      <c r="P325" s="219"/>
      <c r="Q325" s="219"/>
      <c r="R325" s="219"/>
      <c r="S325" s="219"/>
      <c r="T325" s="220"/>
      <c r="AT325" s="215" t="s">
        <v>141</v>
      </c>
      <c r="AU325" s="215" t="s">
        <v>83</v>
      </c>
      <c r="AV325" s="15" t="s">
        <v>79</v>
      </c>
      <c r="AW325" s="15" t="s">
        <v>30</v>
      </c>
      <c r="AX325" s="15" t="s">
        <v>74</v>
      </c>
      <c r="AY325" s="215" t="s">
        <v>131</v>
      </c>
    </row>
    <row r="326" spans="1:65" s="13" customFormat="1" ht="10.199999999999999">
      <c r="B326" s="187"/>
      <c r="D326" s="188" t="s">
        <v>141</v>
      </c>
      <c r="E326" s="189" t="s">
        <v>1</v>
      </c>
      <c r="F326" s="190" t="s">
        <v>445</v>
      </c>
      <c r="H326" s="191">
        <v>56.5</v>
      </c>
      <c r="I326" s="192"/>
      <c r="L326" s="187"/>
      <c r="M326" s="193"/>
      <c r="N326" s="194"/>
      <c r="O326" s="194"/>
      <c r="P326" s="194"/>
      <c r="Q326" s="194"/>
      <c r="R326" s="194"/>
      <c r="S326" s="194"/>
      <c r="T326" s="195"/>
      <c r="AT326" s="189" t="s">
        <v>141</v>
      </c>
      <c r="AU326" s="189" t="s">
        <v>83</v>
      </c>
      <c r="AV326" s="13" t="s">
        <v>83</v>
      </c>
      <c r="AW326" s="13" t="s">
        <v>30</v>
      </c>
      <c r="AX326" s="13" t="s">
        <v>74</v>
      </c>
      <c r="AY326" s="189" t="s">
        <v>131</v>
      </c>
    </row>
    <row r="327" spans="1:65" s="14" customFormat="1" ht="10.199999999999999">
      <c r="B327" s="196"/>
      <c r="D327" s="188" t="s">
        <v>141</v>
      </c>
      <c r="E327" s="197" t="s">
        <v>1</v>
      </c>
      <c r="F327" s="198" t="s">
        <v>143</v>
      </c>
      <c r="H327" s="199">
        <v>56.5</v>
      </c>
      <c r="I327" s="200"/>
      <c r="L327" s="196"/>
      <c r="M327" s="201"/>
      <c r="N327" s="202"/>
      <c r="O327" s="202"/>
      <c r="P327" s="202"/>
      <c r="Q327" s="202"/>
      <c r="R327" s="202"/>
      <c r="S327" s="202"/>
      <c r="T327" s="203"/>
      <c r="AT327" s="197" t="s">
        <v>141</v>
      </c>
      <c r="AU327" s="197" t="s">
        <v>83</v>
      </c>
      <c r="AV327" s="14" t="s">
        <v>139</v>
      </c>
      <c r="AW327" s="14" t="s">
        <v>30</v>
      </c>
      <c r="AX327" s="14" t="s">
        <v>79</v>
      </c>
      <c r="AY327" s="197" t="s">
        <v>131</v>
      </c>
    </row>
    <row r="328" spans="1:65" s="2" customFormat="1" ht="44.25" customHeight="1">
      <c r="A328" s="32"/>
      <c r="B328" s="140"/>
      <c r="C328" s="174" t="s">
        <v>451</v>
      </c>
      <c r="D328" s="174" t="s">
        <v>134</v>
      </c>
      <c r="E328" s="175" t="s">
        <v>452</v>
      </c>
      <c r="F328" s="176" t="s">
        <v>453</v>
      </c>
      <c r="G328" s="177" t="s">
        <v>199</v>
      </c>
      <c r="H328" s="178">
        <v>119.5</v>
      </c>
      <c r="I328" s="179"/>
      <c r="J328" s="180">
        <f>ROUND(I328*H328,2)</f>
        <v>0</v>
      </c>
      <c r="K328" s="176" t="s">
        <v>138</v>
      </c>
      <c r="L328" s="33"/>
      <c r="M328" s="181" t="s">
        <v>1</v>
      </c>
      <c r="N328" s="182" t="s">
        <v>39</v>
      </c>
      <c r="O328" s="58"/>
      <c r="P328" s="183">
        <f>O328*H328</f>
        <v>0</v>
      </c>
      <c r="Q328" s="183">
        <v>0.1295</v>
      </c>
      <c r="R328" s="183">
        <f>Q328*H328</f>
        <v>15.475250000000001</v>
      </c>
      <c r="S328" s="183">
        <v>0</v>
      </c>
      <c r="T328" s="18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5" t="s">
        <v>139</v>
      </c>
      <c r="AT328" s="185" t="s">
        <v>134</v>
      </c>
      <c r="AU328" s="185" t="s">
        <v>83</v>
      </c>
      <c r="AY328" s="17" t="s">
        <v>131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7" t="s">
        <v>79</v>
      </c>
      <c r="BK328" s="186">
        <f>ROUND(I328*H328,2)</f>
        <v>0</v>
      </c>
      <c r="BL328" s="17" t="s">
        <v>139</v>
      </c>
      <c r="BM328" s="185" t="s">
        <v>454</v>
      </c>
    </row>
    <row r="329" spans="1:65" s="15" customFormat="1" ht="10.199999999999999">
      <c r="B329" s="214"/>
      <c r="D329" s="188" t="s">
        <v>141</v>
      </c>
      <c r="E329" s="215" t="s">
        <v>1</v>
      </c>
      <c r="F329" s="216" t="s">
        <v>455</v>
      </c>
      <c r="H329" s="215" t="s">
        <v>1</v>
      </c>
      <c r="I329" s="217"/>
      <c r="L329" s="214"/>
      <c r="M329" s="218"/>
      <c r="N329" s="219"/>
      <c r="O329" s="219"/>
      <c r="P329" s="219"/>
      <c r="Q329" s="219"/>
      <c r="R329" s="219"/>
      <c r="S329" s="219"/>
      <c r="T329" s="220"/>
      <c r="AT329" s="215" t="s">
        <v>141</v>
      </c>
      <c r="AU329" s="215" t="s">
        <v>83</v>
      </c>
      <c r="AV329" s="15" t="s">
        <v>79</v>
      </c>
      <c r="AW329" s="15" t="s">
        <v>30</v>
      </c>
      <c r="AX329" s="15" t="s">
        <v>74</v>
      </c>
      <c r="AY329" s="215" t="s">
        <v>131</v>
      </c>
    </row>
    <row r="330" spans="1:65" s="13" customFormat="1" ht="10.199999999999999">
      <c r="B330" s="187"/>
      <c r="D330" s="188" t="s">
        <v>141</v>
      </c>
      <c r="E330" s="189" t="s">
        <v>1</v>
      </c>
      <c r="F330" s="190" t="s">
        <v>456</v>
      </c>
      <c r="H330" s="191">
        <v>116</v>
      </c>
      <c r="I330" s="192"/>
      <c r="L330" s="187"/>
      <c r="M330" s="193"/>
      <c r="N330" s="194"/>
      <c r="O330" s="194"/>
      <c r="P330" s="194"/>
      <c r="Q330" s="194"/>
      <c r="R330" s="194"/>
      <c r="S330" s="194"/>
      <c r="T330" s="195"/>
      <c r="AT330" s="189" t="s">
        <v>141</v>
      </c>
      <c r="AU330" s="189" t="s">
        <v>83</v>
      </c>
      <c r="AV330" s="13" t="s">
        <v>83</v>
      </c>
      <c r="AW330" s="13" t="s">
        <v>30</v>
      </c>
      <c r="AX330" s="13" t="s">
        <v>74</v>
      </c>
      <c r="AY330" s="189" t="s">
        <v>131</v>
      </c>
    </row>
    <row r="331" spans="1:65" s="15" customFormat="1" ht="10.199999999999999">
      <c r="B331" s="214"/>
      <c r="D331" s="188" t="s">
        <v>141</v>
      </c>
      <c r="E331" s="215" t="s">
        <v>1</v>
      </c>
      <c r="F331" s="216" t="s">
        <v>457</v>
      </c>
      <c r="H331" s="215" t="s">
        <v>1</v>
      </c>
      <c r="I331" s="217"/>
      <c r="L331" s="214"/>
      <c r="M331" s="218"/>
      <c r="N331" s="219"/>
      <c r="O331" s="219"/>
      <c r="P331" s="219"/>
      <c r="Q331" s="219"/>
      <c r="R331" s="219"/>
      <c r="S331" s="219"/>
      <c r="T331" s="220"/>
      <c r="AT331" s="215" t="s">
        <v>141</v>
      </c>
      <c r="AU331" s="215" t="s">
        <v>83</v>
      </c>
      <c r="AV331" s="15" t="s">
        <v>79</v>
      </c>
      <c r="AW331" s="15" t="s">
        <v>30</v>
      </c>
      <c r="AX331" s="15" t="s">
        <v>74</v>
      </c>
      <c r="AY331" s="215" t="s">
        <v>131</v>
      </c>
    </row>
    <row r="332" spans="1:65" s="13" customFormat="1" ht="10.199999999999999">
      <c r="B332" s="187"/>
      <c r="D332" s="188" t="s">
        <v>141</v>
      </c>
      <c r="E332" s="189" t="s">
        <v>1</v>
      </c>
      <c r="F332" s="190" t="s">
        <v>458</v>
      </c>
      <c r="H332" s="191">
        <v>3.5</v>
      </c>
      <c r="I332" s="192"/>
      <c r="L332" s="187"/>
      <c r="M332" s="193"/>
      <c r="N332" s="194"/>
      <c r="O332" s="194"/>
      <c r="P332" s="194"/>
      <c r="Q332" s="194"/>
      <c r="R332" s="194"/>
      <c r="S332" s="194"/>
      <c r="T332" s="195"/>
      <c r="AT332" s="189" t="s">
        <v>141</v>
      </c>
      <c r="AU332" s="189" t="s">
        <v>83</v>
      </c>
      <c r="AV332" s="13" t="s">
        <v>83</v>
      </c>
      <c r="AW332" s="13" t="s">
        <v>30</v>
      </c>
      <c r="AX332" s="13" t="s">
        <v>74</v>
      </c>
      <c r="AY332" s="189" t="s">
        <v>131</v>
      </c>
    </row>
    <row r="333" spans="1:65" s="14" customFormat="1" ht="10.199999999999999">
      <c r="B333" s="196"/>
      <c r="D333" s="188" t="s">
        <v>141</v>
      </c>
      <c r="E333" s="197" t="s">
        <v>1</v>
      </c>
      <c r="F333" s="198" t="s">
        <v>143</v>
      </c>
      <c r="H333" s="199">
        <v>119.5</v>
      </c>
      <c r="I333" s="200"/>
      <c r="L333" s="196"/>
      <c r="M333" s="201"/>
      <c r="N333" s="202"/>
      <c r="O333" s="202"/>
      <c r="P333" s="202"/>
      <c r="Q333" s="202"/>
      <c r="R333" s="202"/>
      <c r="S333" s="202"/>
      <c r="T333" s="203"/>
      <c r="AT333" s="197" t="s">
        <v>141</v>
      </c>
      <c r="AU333" s="197" t="s">
        <v>83</v>
      </c>
      <c r="AV333" s="14" t="s">
        <v>139</v>
      </c>
      <c r="AW333" s="14" t="s">
        <v>30</v>
      </c>
      <c r="AX333" s="14" t="s">
        <v>79</v>
      </c>
      <c r="AY333" s="197" t="s">
        <v>131</v>
      </c>
    </row>
    <row r="334" spans="1:65" s="2" customFormat="1" ht="16.5" customHeight="1">
      <c r="A334" s="32"/>
      <c r="B334" s="140"/>
      <c r="C334" s="204" t="s">
        <v>459</v>
      </c>
      <c r="D334" s="204" t="s">
        <v>151</v>
      </c>
      <c r="E334" s="205" t="s">
        <v>460</v>
      </c>
      <c r="F334" s="206" t="s">
        <v>461</v>
      </c>
      <c r="G334" s="207" t="s">
        <v>199</v>
      </c>
      <c r="H334" s="208">
        <v>3.5</v>
      </c>
      <c r="I334" s="209"/>
      <c r="J334" s="210">
        <f>ROUND(I334*H334,2)</f>
        <v>0</v>
      </c>
      <c r="K334" s="206" t="s">
        <v>138</v>
      </c>
      <c r="L334" s="211"/>
      <c r="M334" s="212" t="s">
        <v>1</v>
      </c>
      <c r="N334" s="213" t="s">
        <v>39</v>
      </c>
      <c r="O334" s="58"/>
      <c r="P334" s="183">
        <f>O334*H334</f>
        <v>0</v>
      </c>
      <c r="Q334" s="183">
        <v>5.6120000000000003E-2</v>
      </c>
      <c r="R334" s="183">
        <f>Q334*H334</f>
        <v>0.19642000000000001</v>
      </c>
      <c r="S334" s="183">
        <v>0</v>
      </c>
      <c r="T334" s="184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5" t="s">
        <v>155</v>
      </c>
      <c r="AT334" s="185" t="s">
        <v>151</v>
      </c>
      <c r="AU334" s="185" t="s">
        <v>83</v>
      </c>
      <c r="AY334" s="17" t="s">
        <v>131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7" t="s">
        <v>79</v>
      </c>
      <c r="BK334" s="186">
        <f>ROUND(I334*H334,2)</f>
        <v>0</v>
      </c>
      <c r="BL334" s="17" t="s">
        <v>139</v>
      </c>
      <c r="BM334" s="185" t="s">
        <v>462</v>
      </c>
    </row>
    <row r="335" spans="1:65" s="2" customFormat="1" ht="16.5" customHeight="1">
      <c r="A335" s="32"/>
      <c r="B335" s="140"/>
      <c r="C335" s="204" t="s">
        <v>463</v>
      </c>
      <c r="D335" s="204" t="s">
        <v>151</v>
      </c>
      <c r="E335" s="205" t="s">
        <v>464</v>
      </c>
      <c r="F335" s="206" t="s">
        <v>465</v>
      </c>
      <c r="G335" s="207" t="s">
        <v>199</v>
      </c>
      <c r="H335" s="208">
        <v>116</v>
      </c>
      <c r="I335" s="209"/>
      <c r="J335" s="210">
        <f>ROUND(I335*H335,2)</f>
        <v>0</v>
      </c>
      <c r="K335" s="206" t="s">
        <v>138</v>
      </c>
      <c r="L335" s="211"/>
      <c r="M335" s="212" t="s">
        <v>1</v>
      </c>
      <c r="N335" s="213" t="s">
        <v>39</v>
      </c>
      <c r="O335" s="58"/>
      <c r="P335" s="183">
        <f>O335*H335</f>
        <v>0</v>
      </c>
      <c r="Q335" s="183">
        <v>4.4999999999999998E-2</v>
      </c>
      <c r="R335" s="183">
        <f>Q335*H335</f>
        <v>5.22</v>
      </c>
      <c r="S335" s="183">
        <v>0</v>
      </c>
      <c r="T335" s="184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5" t="s">
        <v>155</v>
      </c>
      <c r="AT335" s="185" t="s">
        <v>151</v>
      </c>
      <c r="AU335" s="185" t="s">
        <v>83</v>
      </c>
      <c r="AY335" s="17" t="s">
        <v>131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7" t="s">
        <v>79</v>
      </c>
      <c r="BK335" s="186">
        <f>ROUND(I335*H335,2)</f>
        <v>0</v>
      </c>
      <c r="BL335" s="17" t="s">
        <v>139</v>
      </c>
      <c r="BM335" s="185" t="s">
        <v>466</v>
      </c>
    </row>
    <row r="336" spans="1:65" s="2" customFormat="1" ht="44.25" customHeight="1">
      <c r="A336" s="32"/>
      <c r="B336" s="140"/>
      <c r="C336" s="174" t="s">
        <v>467</v>
      </c>
      <c r="D336" s="174" t="s">
        <v>134</v>
      </c>
      <c r="E336" s="175" t="s">
        <v>468</v>
      </c>
      <c r="F336" s="176" t="s">
        <v>469</v>
      </c>
      <c r="G336" s="177" t="s">
        <v>199</v>
      </c>
      <c r="H336" s="178">
        <v>82.5</v>
      </c>
      <c r="I336" s="179"/>
      <c r="J336" s="180">
        <f>ROUND(I336*H336,2)</f>
        <v>0</v>
      </c>
      <c r="K336" s="176" t="s">
        <v>138</v>
      </c>
      <c r="L336" s="33"/>
      <c r="M336" s="181" t="s">
        <v>1</v>
      </c>
      <c r="N336" s="182" t="s">
        <v>39</v>
      </c>
      <c r="O336" s="58"/>
      <c r="P336" s="183">
        <f>O336*H336</f>
        <v>0</v>
      </c>
      <c r="Q336" s="183">
        <v>0.14066999999999999</v>
      </c>
      <c r="R336" s="183">
        <f>Q336*H336</f>
        <v>11.605274999999999</v>
      </c>
      <c r="S336" s="183">
        <v>0</v>
      </c>
      <c r="T336" s="184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5" t="s">
        <v>139</v>
      </c>
      <c r="AT336" s="185" t="s">
        <v>134</v>
      </c>
      <c r="AU336" s="185" t="s">
        <v>83</v>
      </c>
      <c r="AY336" s="17" t="s">
        <v>131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7" t="s">
        <v>79</v>
      </c>
      <c r="BK336" s="186">
        <f>ROUND(I336*H336,2)</f>
        <v>0</v>
      </c>
      <c r="BL336" s="17" t="s">
        <v>139</v>
      </c>
      <c r="BM336" s="185" t="s">
        <v>470</v>
      </c>
    </row>
    <row r="337" spans="1:65" s="15" customFormat="1" ht="10.199999999999999">
      <c r="B337" s="214"/>
      <c r="D337" s="188" t="s">
        <v>141</v>
      </c>
      <c r="E337" s="215" t="s">
        <v>1</v>
      </c>
      <c r="F337" s="216" t="s">
        <v>471</v>
      </c>
      <c r="H337" s="215" t="s">
        <v>1</v>
      </c>
      <c r="I337" s="217"/>
      <c r="L337" s="214"/>
      <c r="M337" s="218"/>
      <c r="N337" s="219"/>
      <c r="O337" s="219"/>
      <c r="P337" s="219"/>
      <c r="Q337" s="219"/>
      <c r="R337" s="219"/>
      <c r="S337" s="219"/>
      <c r="T337" s="220"/>
      <c r="AT337" s="215" t="s">
        <v>141</v>
      </c>
      <c r="AU337" s="215" t="s">
        <v>83</v>
      </c>
      <c r="AV337" s="15" t="s">
        <v>79</v>
      </c>
      <c r="AW337" s="15" t="s">
        <v>30</v>
      </c>
      <c r="AX337" s="15" t="s">
        <v>74</v>
      </c>
      <c r="AY337" s="215" t="s">
        <v>131</v>
      </c>
    </row>
    <row r="338" spans="1:65" s="13" customFormat="1" ht="10.199999999999999">
      <c r="B338" s="187"/>
      <c r="D338" s="188" t="s">
        <v>141</v>
      </c>
      <c r="E338" s="189" t="s">
        <v>1</v>
      </c>
      <c r="F338" s="190" t="s">
        <v>445</v>
      </c>
      <c r="H338" s="191">
        <v>56.5</v>
      </c>
      <c r="I338" s="192"/>
      <c r="L338" s="187"/>
      <c r="M338" s="193"/>
      <c r="N338" s="194"/>
      <c r="O338" s="194"/>
      <c r="P338" s="194"/>
      <c r="Q338" s="194"/>
      <c r="R338" s="194"/>
      <c r="S338" s="194"/>
      <c r="T338" s="195"/>
      <c r="AT338" s="189" t="s">
        <v>141</v>
      </c>
      <c r="AU338" s="189" t="s">
        <v>83</v>
      </c>
      <c r="AV338" s="13" t="s">
        <v>83</v>
      </c>
      <c r="AW338" s="13" t="s">
        <v>30</v>
      </c>
      <c r="AX338" s="13" t="s">
        <v>74</v>
      </c>
      <c r="AY338" s="189" t="s">
        <v>131</v>
      </c>
    </row>
    <row r="339" spans="1:65" s="15" customFormat="1" ht="10.199999999999999">
      <c r="B339" s="214"/>
      <c r="D339" s="188" t="s">
        <v>141</v>
      </c>
      <c r="E339" s="215" t="s">
        <v>1</v>
      </c>
      <c r="F339" s="216" t="s">
        <v>472</v>
      </c>
      <c r="H339" s="215" t="s">
        <v>1</v>
      </c>
      <c r="I339" s="217"/>
      <c r="L339" s="214"/>
      <c r="M339" s="218"/>
      <c r="N339" s="219"/>
      <c r="O339" s="219"/>
      <c r="P339" s="219"/>
      <c r="Q339" s="219"/>
      <c r="R339" s="219"/>
      <c r="S339" s="219"/>
      <c r="T339" s="220"/>
      <c r="AT339" s="215" t="s">
        <v>141</v>
      </c>
      <c r="AU339" s="215" t="s">
        <v>83</v>
      </c>
      <c r="AV339" s="15" t="s">
        <v>79</v>
      </c>
      <c r="AW339" s="15" t="s">
        <v>30</v>
      </c>
      <c r="AX339" s="15" t="s">
        <v>74</v>
      </c>
      <c r="AY339" s="215" t="s">
        <v>131</v>
      </c>
    </row>
    <row r="340" spans="1:65" s="13" customFormat="1" ht="10.199999999999999">
      <c r="B340" s="187"/>
      <c r="D340" s="188" t="s">
        <v>141</v>
      </c>
      <c r="E340" s="189" t="s">
        <v>1</v>
      </c>
      <c r="F340" s="190" t="s">
        <v>473</v>
      </c>
      <c r="H340" s="191">
        <v>26</v>
      </c>
      <c r="I340" s="192"/>
      <c r="L340" s="187"/>
      <c r="M340" s="193"/>
      <c r="N340" s="194"/>
      <c r="O340" s="194"/>
      <c r="P340" s="194"/>
      <c r="Q340" s="194"/>
      <c r="R340" s="194"/>
      <c r="S340" s="194"/>
      <c r="T340" s="195"/>
      <c r="AT340" s="189" t="s">
        <v>141</v>
      </c>
      <c r="AU340" s="189" t="s">
        <v>83</v>
      </c>
      <c r="AV340" s="13" t="s">
        <v>83</v>
      </c>
      <c r="AW340" s="13" t="s">
        <v>30</v>
      </c>
      <c r="AX340" s="13" t="s">
        <v>74</v>
      </c>
      <c r="AY340" s="189" t="s">
        <v>131</v>
      </c>
    </row>
    <row r="341" spans="1:65" s="14" customFormat="1" ht="10.199999999999999">
      <c r="B341" s="196"/>
      <c r="D341" s="188" t="s">
        <v>141</v>
      </c>
      <c r="E341" s="197" t="s">
        <v>1</v>
      </c>
      <c r="F341" s="198" t="s">
        <v>143</v>
      </c>
      <c r="H341" s="199">
        <v>82.5</v>
      </c>
      <c r="I341" s="200"/>
      <c r="L341" s="196"/>
      <c r="M341" s="201"/>
      <c r="N341" s="202"/>
      <c r="O341" s="202"/>
      <c r="P341" s="202"/>
      <c r="Q341" s="202"/>
      <c r="R341" s="202"/>
      <c r="S341" s="202"/>
      <c r="T341" s="203"/>
      <c r="AT341" s="197" t="s">
        <v>141</v>
      </c>
      <c r="AU341" s="197" t="s">
        <v>83</v>
      </c>
      <c r="AV341" s="14" t="s">
        <v>139</v>
      </c>
      <c r="AW341" s="14" t="s">
        <v>30</v>
      </c>
      <c r="AX341" s="14" t="s">
        <v>79</v>
      </c>
      <c r="AY341" s="197" t="s">
        <v>131</v>
      </c>
    </row>
    <row r="342" spans="1:65" s="2" customFormat="1" ht="16.5" customHeight="1">
      <c r="A342" s="32"/>
      <c r="B342" s="140"/>
      <c r="C342" s="204" t="s">
        <v>474</v>
      </c>
      <c r="D342" s="204" t="s">
        <v>151</v>
      </c>
      <c r="E342" s="205" t="s">
        <v>475</v>
      </c>
      <c r="F342" s="206" t="s">
        <v>476</v>
      </c>
      <c r="G342" s="207" t="s">
        <v>199</v>
      </c>
      <c r="H342" s="208">
        <v>26</v>
      </c>
      <c r="I342" s="209"/>
      <c r="J342" s="210">
        <f>ROUND(I342*H342,2)</f>
        <v>0</v>
      </c>
      <c r="K342" s="206" t="s">
        <v>138</v>
      </c>
      <c r="L342" s="211"/>
      <c r="M342" s="212" t="s">
        <v>1</v>
      </c>
      <c r="N342" s="213" t="s">
        <v>39</v>
      </c>
      <c r="O342" s="58"/>
      <c r="P342" s="183">
        <f>O342*H342</f>
        <v>0</v>
      </c>
      <c r="Q342" s="183">
        <v>0.125</v>
      </c>
      <c r="R342" s="183">
        <f>Q342*H342</f>
        <v>3.25</v>
      </c>
      <c r="S342" s="183">
        <v>0</v>
      </c>
      <c r="T342" s="184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5" t="s">
        <v>155</v>
      </c>
      <c r="AT342" s="185" t="s">
        <v>151</v>
      </c>
      <c r="AU342" s="185" t="s">
        <v>83</v>
      </c>
      <c r="AY342" s="17" t="s">
        <v>131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7" t="s">
        <v>79</v>
      </c>
      <c r="BK342" s="186">
        <f>ROUND(I342*H342,2)</f>
        <v>0</v>
      </c>
      <c r="BL342" s="17" t="s">
        <v>139</v>
      </c>
      <c r="BM342" s="185" t="s">
        <v>477</v>
      </c>
    </row>
    <row r="343" spans="1:65" s="2" customFormat="1" ht="44.25" customHeight="1">
      <c r="A343" s="32"/>
      <c r="B343" s="140"/>
      <c r="C343" s="174" t="s">
        <v>478</v>
      </c>
      <c r="D343" s="174" t="s">
        <v>134</v>
      </c>
      <c r="E343" s="175" t="s">
        <v>479</v>
      </c>
      <c r="F343" s="176" t="s">
        <v>480</v>
      </c>
      <c r="G343" s="177" t="s">
        <v>199</v>
      </c>
      <c r="H343" s="178">
        <v>95</v>
      </c>
      <c r="I343" s="179"/>
      <c r="J343" s="180">
        <f>ROUND(I343*H343,2)</f>
        <v>0</v>
      </c>
      <c r="K343" s="176" t="s">
        <v>138</v>
      </c>
      <c r="L343" s="33"/>
      <c r="M343" s="181" t="s">
        <v>1</v>
      </c>
      <c r="N343" s="182" t="s">
        <v>39</v>
      </c>
      <c r="O343" s="58"/>
      <c r="P343" s="183">
        <f>O343*H343</f>
        <v>0</v>
      </c>
      <c r="Q343" s="183">
        <v>9.0000000000000006E-5</v>
      </c>
      <c r="R343" s="183">
        <f>Q343*H343</f>
        <v>8.5500000000000003E-3</v>
      </c>
      <c r="S343" s="183">
        <v>0</v>
      </c>
      <c r="T343" s="184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5" t="s">
        <v>139</v>
      </c>
      <c r="AT343" s="185" t="s">
        <v>134</v>
      </c>
      <c r="AU343" s="185" t="s">
        <v>83</v>
      </c>
      <c r="AY343" s="17" t="s">
        <v>131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7" t="s">
        <v>79</v>
      </c>
      <c r="BK343" s="186">
        <f>ROUND(I343*H343,2)</f>
        <v>0</v>
      </c>
      <c r="BL343" s="17" t="s">
        <v>139</v>
      </c>
      <c r="BM343" s="185" t="s">
        <v>481</v>
      </c>
    </row>
    <row r="344" spans="1:65" s="2" customFormat="1" ht="21.75" customHeight="1">
      <c r="A344" s="32"/>
      <c r="B344" s="140"/>
      <c r="C344" s="174" t="s">
        <v>482</v>
      </c>
      <c r="D344" s="174" t="s">
        <v>134</v>
      </c>
      <c r="E344" s="175" t="s">
        <v>483</v>
      </c>
      <c r="F344" s="176" t="s">
        <v>484</v>
      </c>
      <c r="G344" s="177" t="s">
        <v>199</v>
      </c>
      <c r="H344" s="178">
        <v>95</v>
      </c>
      <c r="I344" s="179"/>
      <c r="J344" s="180">
        <f>ROUND(I344*H344,2)</f>
        <v>0</v>
      </c>
      <c r="K344" s="176" t="s">
        <v>138</v>
      </c>
      <c r="L344" s="33"/>
      <c r="M344" s="181" t="s">
        <v>1</v>
      </c>
      <c r="N344" s="182" t="s">
        <v>39</v>
      </c>
      <c r="O344" s="58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5" t="s">
        <v>139</v>
      </c>
      <c r="AT344" s="185" t="s">
        <v>134</v>
      </c>
      <c r="AU344" s="185" t="s">
        <v>83</v>
      </c>
      <c r="AY344" s="17" t="s">
        <v>131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7" t="s">
        <v>79</v>
      </c>
      <c r="BK344" s="186">
        <f>ROUND(I344*H344,2)</f>
        <v>0</v>
      </c>
      <c r="BL344" s="17" t="s">
        <v>139</v>
      </c>
      <c r="BM344" s="185" t="s">
        <v>485</v>
      </c>
    </row>
    <row r="345" spans="1:65" s="2" customFormat="1" ht="21.75" customHeight="1">
      <c r="A345" s="32"/>
      <c r="B345" s="140"/>
      <c r="C345" s="174" t="s">
        <v>486</v>
      </c>
      <c r="D345" s="174" t="s">
        <v>134</v>
      </c>
      <c r="E345" s="175" t="s">
        <v>487</v>
      </c>
      <c r="F345" s="176" t="s">
        <v>488</v>
      </c>
      <c r="G345" s="177" t="s">
        <v>263</v>
      </c>
      <c r="H345" s="178">
        <v>2</v>
      </c>
      <c r="I345" s="179"/>
      <c r="J345" s="180">
        <f>ROUND(I345*H345,2)</f>
        <v>0</v>
      </c>
      <c r="K345" s="176" t="s">
        <v>138</v>
      </c>
      <c r="L345" s="33"/>
      <c r="M345" s="181" t="s">
        <v>1</v>
      </c>
      <c r="N345" s="182" t="s">
        <v>39</v>
      </c>
      <c r="O345" s="58"/>
      <c r="P345" s="183">
        <f>O345*H345</f>
        <v>0</v>
      </c>
      <c r="Q345" s="183">
        <v>8.0000000000000004E-4</v>
      </c>
      <c r="R345" s="183">
        <f>Q345*H345</f>
        <v>1.6000000000000001E-3</v>
      </c>
      <c r="S345" s="183">
        <v>0</v>
      </c>
      <c r="T345" s="184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5" t="s">
        <v>139</v>
      </c>
      <c r="AT345" s="185" t="s">
        <v>134</v>
      </c>
      <c r="AU345" s="185" t="s">
        <v>83</v>
      </c>
      <c r="AY345" s="17" t="s">
        <v>131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7" t="s">
        <v>79</v>
      </c>
      <c r="BK345" s="186">
        <f>ROUND(I345*H345,2)</f>
        <v>0</v>
      </c>
      <c r="BL345" s="17" t="s">
        <v>139</v>
      </c>
      <c r="BM345" s="185" t="s">
        <v>489</v>
      </c>
    </row>
    <row r="346" spans="1:65" s="15" customFormat="1" ht="10.199999999999999">
      <c r="B346" s="214"/>
      <c r="D346" s="188" t="s">
        <v>141</v>
      </c>
      <c r="E346" s="215" t="s">
        <v>1</v>
      </c>
      <c r="F346" s="216" t="s">
        <v>490</v>
      </c>
      <c r="H346" s="215" t="s">
        <v>1</v>
      </c>
      <c r="I346" s="217"/>
      <c r="L346" s="214"/>
      <c r="M346" s="218"/>
      <c r="N346" s="219"/>
      <c r="O346" s="219"/>
      <c r="P346" s="219"/>
      <c r="Q346" s="219"/>
      <c r="R346" s="219"/>
      <c r="S346" s="219"/>
      <c r="T346" s="220"/>
      <c r="AT346" s="215" t="s">
        <v>141</v>
      </c>
      <c r="AU346" s="215" t="s">
        <v>83</v>
      </c>
      <c r="AV346" s="15" t="s">
        <v>79</v>
      </c>
      <c r="AW346" s="15" t="s">
        <v>30</v>
      </c>
      <c r="AX346" s="15" t="s">
        <v>74</v>
      </c>
      <c r="AY346" s="215" t="s">
        <v>131</v>
      </c>
    </row>
    <row r="347" spans="1:65" s="13" customFormat="1" ht="10.199999999999999">
      <c r="B347" s="187"/>
      <c r="D347" s="188" t="s">
        <v>141</v>
      </c>
      <c r="E347" s="189" t="s">
        <v>1</v>
      </c>
      <c r="F347" s="190" t="s">
        <v>83</v>
      </c>
      <c r="H347" s="191">
        <v>2</v>
      </c>
      <c r="I347" s="192"/>
      <c r="L347" s="187"/>
      <c r="M347" s="193"/>
      <c r="N347" s="194"/>
      <c r="O347" s="194"/>
      <c r="P347" s="194"/>
      <c r="Q347" s="194"/>
      <c r="R347" s="194"/>
      <c r="S347" s="194"/>
      <c r="T347" s="195"/>
      <c r="AT347" s="189" t="s">
        <v>141</v>
      </c>
      <c r="AU347" s="189" t="s">
        <v>83</v>
      </c>
      <c r="AV347" s="13" t="s">
        <v>83</v>
      </c>
      <c r="AW347" s="13" t="s">
        <v>30</v>
      </c>
      <c r="AX347" s="13" t="s">
        <v>74</v>
      </c>
      <c r="AY347" s="189" t="s">
        <v>131</v>
      </c>
    </row>
    <row r="348" spans="1:65" s="14" customFormat="1" ht="10.199999999999999">
      <c r="B348" s="196"/>
      <c r="D348" s="188" t="s">
        <v>141</v>
      </c>
      <c r="E348" s="197" t="s">
        <v>1</v>
      </c>
      <c r="F348" s="198" t="s">
        <v>143</v>
      </c>
      <c r="H348" s="199">
        <v>2</v>
      </c>
      <c r="I348" s="200"/>
      <c r="L348" s="196"/>
      <c r="M348" s="201"/>
      <c r="N348" s="202"/>
      <c r="O348" s="202"/>
      <c r="P348" s="202"/>
      <c r="Q348" s="202"/>
      <c r="R348" s="202"/>
      <c r="S348" s="202"/>
      <c r="T348" s="203"/>
      <c r="AT348" s="197" t="s">
        <v>141</v>
      </c>
      <c r="AU348" s="197" t="s">
        <v>83</v>
      </c>
      <c r="AV348" s="14" t="s">
        <v>139</v>
      </c>
      <c r="AW348" s="14" t="s">
        <v>30</v>
      </c>
      <c r="AX348" s="14" t="s">
        <v>79</v>
      </c>
      <c r="AY348" s="197" t="s">
        <v>131</v>
      </c>
    </row>
    <row r="349" spans="1:65" s="2" customFormat="1" ht="21.75" customHeight="1">
      <c r="A349" s="32"/>
      <c r="B349" s="140"/>
      <c r="C349" s="174" t="s">
        <v>491</v>
      </c>
      <c r="D349" s="174" t="s">
        <v>134</v>
      </c>
      <c r="E349" s="175" t="s">
        <v>492</v>
      </c>
      <c r="F349" s="176" t="s">
        <v>493</v>
      </c>
      <c r="G349" s="177" t="s">
        <v>263</v>
      </c>
      <c r="H349" s="178">
        <v>2</v>
      </c>
      <c r="I349" s="179"/>
      <c r="J349" s="180">
        <f>ROUND(I349*H349,2)</f>
        <v>0</v>
      </c>
      <c r="K349" s="176" t="s">
        <v>138</v>
      </c>
      <c r="L349" s="33"/>
      <c r="M349" s="181" t="s">
        <v>1</v>
      </c>
      <c r="N349" s="182" t="s">
        <v>39</v>
      </c>
      <c r="O349" s="58"/>
      <c r="P349" s="183">
        <f>O349*H349</f>
        <v>0</v>
      </c>
      <c r="Q349" s="183">
        <v>0</v>
      </c>
      <c r="R349" s="183">
        <f>Q349*H349</f>
        <v>0</v>
      </c>
      <c r="S349" s="183">
        <v>7.4999999999999997E-2</v>
      </c>
      <c r="T349" s="184">
        <f>S349*H349</f>
        <v>0.15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5" t="s">
        <v>139</v>
      </c>
      <c r="AT349" s="185" t="s">
        <v>134</v>
      </c>
      <c r="AU349" s="185" t="s">
        <v>83</v>
      </c>
      <c r="AY349" s="17" t="s">
        <v>131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7" t="s">
        <v>79</v>
      </c>
      <c r="BK349" s="186">
        <f>ROUND(I349*H349,2)</f>
        <v>0</v>
      </c>
      <c r="BL349" s="17" t="s">
        <v>139</v>
      </c>
      <c r="BM349" s="185" t="s">
        <v>494</v>
      </c>
    </row>
    <row r="350" spans="1:65" s="2" customFormat="1" ht="16.5" customHeight="1">
      <c r="A350" s="32"/>
      <c r="B350" s="140"/>
      <c r="C350" s="174" t="s">
        <v>495</v>
      </c>
      <c r="D350" s="174" t="s">
        <v>134</v>
      </c>
      <c r="E350" s="175" t="s">
        <v>496</v>
      </c>
      <c r="F350" s="176" t="s">
        <v>497</v>
      </c>
      <c r="G350" s="177" t="s">
        <v>263</v>
      </c>
      <c r="H350" s="178">
        <v>2</v>
      </c>
      <c r="I350" s="179"/>
      <c r="J350" s="180">
        <f>ROUND(I350*H350,2)</f>
        <v>0</v>
      </c>
      <c r="K350" s="176" t="s">
        <v>138</v>
      </c>
      <c r="L350" s="33"/>
      <c r="M350" s="181" t="s">
        <v>1</v>
      </c>
      <c r="N350" s="182" t="s">
        <v>39</v>
      </c>
      <c r="O350" s="58"/>
      <c r="P350" s="183">
        <f>O350*H350</f>
        <v>0</v>
      </c>
      <c r="Q350" s="183">
        <v>0</v>
      </c>
      <c r="R350" s="183">
        <f>Q350*H350</f>
        <v>0</v>
      </c>
      <c r="S350" s="183">
        <v>8.6999999999999994E-2</v>
      </c>
      <c r="T350" s="184">
        <f>S350*H350</f>
        <v>0.17399999999999999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5" t="s">
        <v>139</v>
      </c>
      <c r="AT350" s="185" t="s">
        <v>134</v>
      </c>
      <c r="AU350" s="185" t="s">
        <v>83</v>
      </c>
      <c r="AY350" s="17" t="s">
        <v>131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7" t="s">
        <v>79</v>
      </c>
      <c r="BK350" s="186">
        <f>ROUND(I350*H350,2)</f>
        <v>0</v>
      </c>
      <c r="BL350" s="17" t="s">
        <v>139</v>
      </c>
      <c r="BM350" s="185" t="s">
        <v>498</v>
      </c>
    </row>
    <row r="351" spans="1:65" s="2" customFormat="1" ht="44.25" customHeight="1">
      <c r="A351" s="32"/>
      <c r="B351" s="140"/>
      <c r="C351" s="174" t="s">
        <v>499</v>
      </c>
      <c r="D351" s="174" t="s">
        <v>134</v>
      </c>
      <c r="E351" s="175" t="s">
        <v>500</v>
      </c>
      <c r="F351" s="176" t="s">
        <v>501</v>
      </c>
      <c r="G351" s="177" t="s">
        <v>263</v>
      </c>
      <c r="H351" s="178">
        <v>2</v>
      </c>
      <c r="I351" s="179"/>
      <c r="J351" s="180">
        <f>ROUND(I351*H351,2)</f>
        <v>0</v>
      </c>
      <c r="K351" s="176" t="s">
        <v>138</v>
      </c>
      <c r="L351" s="33"/>
      <c r="M351" s="181" t="s">
        <v>1</v>
      </c>
      <c r="N351" s="182" t="s">
        <v>39</v>
      </c>
      <c r="O351" s="58"/>
      <c r="P351" s="183">
        <f>O351*H351</f>
        <v>0</v>
      </c>
      <c r="Q351" s="183">
        <v>0</v>
      </c>
      <c r="R351" s="183">
        <f>Q351*H351</f>
        <v>0</v>
      </c>
      <c r="S351" s="183">
        <v>0.45</v>
      </c>
      <c r="T351" s="184">
        <f>S351*H351</f>
        <v>0.9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5" t="s">
        <v>139</v>
      </c>
      <c r="AT351" s="185" t="s">
        <v>134</v>
      </c>
      <c r="AU351" s="185" t="s">
        <v>83</v>
      </c>
      <c r="AY351" s="17" t="s">
        <v>131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7" t="s">
        <v>79</v>
      </c>
      <c r="BK351" s="186">
        <f>ROUND(I351*H351,2)</f>
        <v>0</v>
      </c>
      <c r="BL351" s="17" t="s">
        <v>139</v>
      </c>
      <c r="BM351" s="185" t="s">
        <v>502</v>
      </c>
    </row>
    <row r="352" spans="1:65" s="2" customFormat="1" ht="55.5" customHeight="1">
      <c r="A352" s="32"/>
      <c r="B352" s="140"/>
      <c r="C352" s="174" t="s">
        <v>503</v>
      </c>
      <c r="D352" s="174" t="s">
        <v>134</v>
      </c>
      <c r="E352" s="175" t="s">
        <v>504</v>
      </c>
      <c r="F352" s="176" t="s">
        <v>505</v>
      </c>
      <c r="G352" s="177" t="s">
        <v>199</v>
      </c>
      <c r="H352" s="178">
        <v>87.5</v>
      </c>
      <c r="I352" s="179"/>
      <c r="J352" s="180">
        <f>ROUND(I352*H352,2)</f>
        <v>0</v>
      </c>
      <c r="K352" s="176" t="s">
        <v>138</v>
      </c>
      <c r="L352" s="33"/>
      <c r="M352" s="181" t="s">
        <v>1</v>
      </c>
      <c r="N352" s="182" t="s">
        <v>39</v>
      </c>
      <c r="O352" s="58"/>
      <c r="P352" s="183">
        <f>O352*H352</f>
        <v>0</v>
      </c>
      <c r="Q352" s="183">
        <v>0</v>
      </c>
      <c r="R352" s="183">
        <f>Q352*H352</f>
        <v>0</v>
      </c>
      <c r="S352" s="183">
        <v>0</v>
      </c>
      <c r="T352" s="184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5" t="s">
        <v>139</v>
      </c>
      <c r="AT352" s="185" t="s">
        <v>134</v>
      </c>
      <c r="AU352" s="185" t="s">
        <v>83</v>
      </c>
      <c r="AY352" s="17" t="s">
        <v>131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17" t="s">
        <v>79</v>
      </c>
      <c r="BK352" s="186">
        <f>ROUND(I352*H352,2)</f>
        <v>0</v>
      </c>
      <c r="BL352" s="17" t="s">
        <v>139</v>
      </c>
      <c r="BM352" s="185" t="s">
        <v>506</v>
      </c>
    </row>
    <row r="353" spans="1:65" s="2" customFormat="1" ht="66.75" customHeight="1">
      <c r="A353" s="32"/>
      <c r="B353" s="140"/>
      <c r="C353" s="174" t="s">
        <v>507</v>
      </c>
      <c r="D353" s="174" t="s">
        <v>134</v>
      </c>
      <c r="E353" s="175" t="s">
        <v>508</v>
      </c>
      <c r="F353" s="176" t="s">
        <v>509</v>
      </c>
      <c r="G353" s="177" t="s">
        <v>170</v>
      </c>
      <c r="H353" s="178">
        <v>70</v>
      </c>
      <c r="I353" s="179"/>
      <c r="J353" s="180">
        <f>ROUND(I353*H353,2)</f>
        <v>0</v>
      </c>
      <c r="K353" s="176" t="s">
        <v>510</v>
      </c>
      <c r="L353" s="33"/>
      <c r="M353" s="181" t="s">
        <v>1</v>
      </c>
      <c r="N353" s="182" t="s">
        <v>39</v>
      </c>
      <c r="O353" s="58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5" t="s">
        <v>139</v>
      </c>
      <c r="AT353" s="185" t="s">
        <v>134</v>
      </c>
      <c r="AU353" s="185" t="s">
        <v>83</v>
      </c>
      <c r="AY353" s="17" t="s">
        <v>131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7" t="s">
        <v>79</v>
      </c>
      <c r="BK353" s="186">
        <f>ROUND(I353*H353,2)</f>
        <v>0</v>
      </c>
      <c r="BL353" s="17" t="s">
        <v>139</v>
      </c>
      <c r="BM353" s="185" t="s">
        <v>511</v>
      </c>
    </row>
    <row r="354" spans="1:65" s="13" customFormat="1" ht="10.199999999999999">
      <c r="B354" s="187"/>
      <c r="D354" s="188" t="s">
        <v>141</v>
      </c>
      <c r="E354" s="189" t="s">
        <v>1</v>
      </c>
      <c r="F354" s="190" t="s">
        <v>512</v>
      </c>
      <c r="H354" s="191">
        <v>70</v>
      </c>
      <c r="I354" s="192"/>
      <c r="L354" s="187"/>
      <c r="M354" s="193"/>
      <c r="N354" s="194"/>
      <c r="O354" s="194"/>
      <c r="P354" s="194"/>
      <c r="Q354" s="194"/>
      <c r="R354" s="194"/>
      <c r="S354" s="194"/>
      <c r="T354" s="195"/>
      <c r="AT354" s="189" t="s">
        <v>141</v>
      </c>
      <c r="AU354" s="189" t="s">
        <v>83</v>
      </c>
      <c r="AV354" s="13" t="s">
        <v>83</v>
      </c>
      <c r="AW354" s="13" t="s">
        <v>30</v>
      </c>
      <c r="AX354" s="13" t="s">
        <v>74</v>
      </c>
      <c r="AY354" s="189" t="s">
        <v>131</v>
      </c>
    </row>
    <row r="355" spans="1:65" s="14" customFormat="1" ht="10.199999999999999">
      <c r="B355" s="196"/>
      <c r="D355" s="188" t="s">
        <v>141</v>
      </c>
      <c r="E355" s="197" t="s">
        <v>1</v>
      </c>
      <c r="F355" s="198" t="s">
        <v>143</v>
      </c>
      <c r="H355" s="199">
        <v>70</v>
      </c>
      <c r="I355" s="200"/>
      <c r="L355" s="196"/>
      <c r="M355" s="201"/>
      <c r="N355" s="202"/>
      <c r="O355" s="202"/>
      <c r="P355" s="202"/>
      <c r="Q355" s="202"/>
      <c r="R355" s="202"/>
      <c r="S355" s="202"/>
      <c r="T355" s="203"/>
      <c r="AT355" s="197" t="s">
        <v>141</v>
      </c>
      <c r="AU355" s="197" t="s">
        <v>83</v>
      </c>
      <c r="AV355" s="14" t="s">
        <v>139</v>
      </c>
      <c r="AW355" s="14" t="s">
        <v>30</v>
      </c>
      <c r="AX355" s="14" t="s">
        <v>79</v>
      </c>
      <c r="AY355" s="197" t="s">
        <v>131</v>
      </c>
    </row>
    <row r="356" spans="1:65" s="12" customFormat="1" ht="22.8" customHeight="1">
      <c r="B356" s="161"/>
      <c r="D356" s="162" t="s">
        <v>73</v>
      </c>
      <c r="E356" s="172" t="s">
        <v>513</v>
      </c>
      <c r="F356" s="172" t="s">
        <v>514</v>
      </c>
      <c r="I356" s="164"/>
      <c r="J356" s="173">
        <f>BK356</f>
        <v>0</v>
      </c>
      <c r="L356" s="161"/>
      <c r="M356" s="166"/>
      <c r="N356" s="167"/>
      <c r="O356" s="167"/>
      <c r="P356" s="168">
        <f>SUM(P357:P364)</f>
        <v>0</v>
      </c>
      <c r="Q356" s="167"/>
      <c r="R356" s="168">
        <f>SUM(R357:R364)</f>
        <v>0</v>
      </c>
      <c r="S356" s="167"/>
      <c r="T356" s="169">
        <f>SUM(T357:T364)</f>
        <v>0</v>
      </c>
      <c r="AR356" s="162" t="s">
        <v>79</v>
      </c>
      <c r="AT356" s="170" t="s">
        <v>73</v>
      </c>
      <c r="AU356" s="170" t="s">
        <v>79</v>
      </c>
      <c r="AY356" s="162" t="s">
        <v>131</v>
      </c>
      <c r="BK356" s="171">
        <f>SUM(BK357:BK364)</f>
        <v>0</v>
      </c>
    </row>
    <row r="357" spans="1:65" s="2" customFormat="1" ht="33" customHeight="1">
      <c r="A357" s="32"/>
      <c r="B357" s="140"/>
      <c r="C357" s="174" t="s">
        <v>515</v>
      </c>
      <c r="D357" s="174" t="s">
        <v>134</v>
      </c>
      <c r="E357" s="175" t="s">
        <v>516</v>
      </c>
      <c r="F357" s="176" t="s">
        <v>517</v>
      </c>
      <c r="G357" s="177" t="s">
        <v>154</v>
      </c>
      <c r="H357" s="178">
        <v>353.95499999999998</v>
      </c>
      <c r="I357" s="179"/>
      <c r="J357" s="180">
        <f>ROUND(I357*H357,2)</f>
        <v>0</v>
      </c>
      <c r="K357" s="176" t="s">
        <v>138</v>
      </c>
      <c r="L357" s="33"/>
      <c r="M357" s="181" t="s">
        <v>1</v>
      </c>
      <c r="N357" s="182" t="s">
        <v>39</v>
      </c>
      <c r="O357" s="58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5" t="s">
        <v>139</v>
      </c>
      <c r="AT357" s="185" t="s">
        <v>134</v>
      </c>
      <c r="AU357" s="185" t="s">
        <v>83</v>
      </c>
      <c r="AY357" s="17" t="s">
        <v>131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7" t="s">
        <v>79</v>
      </c>
      <c r="BK357" s="186">
        <f>ROUND(I357*H357,2)</f>
        <v>0</v>
      </c>
      <c r="BL357" s="17" t="s">
        <v>139</v>
      </c>
      <c r="BM357" s="185" t="s">
        <v>518</v>
      </c>
    </row>
    <row r="358" spans="1:65" s="2" customFormat="1" ht="33" customHeight="1">
      <c r="A358" s="32"/>
      <c r="B358" s="140"/>
      <c r="C358" s="174" t="s">
        <v>519</v>
      </c>
      <c r="D358" s="174" t="s">
        <v>134</v>
      </c>
      <c r="E358" s="175" t="s">
        <v>520</v>
      </c>
      <c r="F358" s="176" t="s">
        <v>521</v>
      </c>
      <c r="G358" s="177" t="s">
        <v>154</v>
      </c>
      <c r="H358" s="178">
        <v>3185.5949999999998</v>
      </c>
      <c r="I358" s="179"/>
      <c r="J358" s="180">
        <f>ROUND(I358*H358,2)</f>
        <v>0</v>
      </c>
      <c r="K358" s="176" t="s">
        <v>138</v>
      </c>
      <c r="L358" s="33"/>
      <c r="M358" s="181" t="s">
        <v>1</v>
      </c>
      <c r="N358" s="182" t="s">
        <v>39</v>
      </c>
      <c r="O358" s="58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5" t="s">
        <v>139</v>
      </c>
      <c r="AT358" s="185" t="s">
        <v>134</v>
      </c>
      <c r="AU358" s="185" t="s">
        <v>83</v>
      </c>
      <c r="AY358" s="17" t="s">
        <v>131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7" t="s">
        <v>79</v>
      </c>
      <c r="BK358" s="186">
        <f>ROUND(I358*H358,2)</f>
        <v>0</v>
      </c>
      <c r="BL358" s="17" t="s">
        <v>139</v>
      </c>
      <c r="BM358" s="185" t="s">
        <v>522</v>
      </c>
    </row>
    <row r="359" spans="1:65" s="13" customFormat="1" ht="10.199999999999999">
      <c r="B359" s="187"/>
      <c r="D359" s="188" t="s">
        <v>141</v>
      </c>
      <c r="E359" s="189" t="s">
        <v>1</v>
      </c>
      <c r="F359" s="190" t="s">
        <v>523</v>
      </c>
      <c r="H359" s="191">
        <v>3185.5949999999998</v>
      </c>
      <c r="I359" s="192"/>
      <c r="L359" s="187"/>
      <c r="M359" s="193"/>
      <c r="N359" s="194"/>
      <c r="O359" s="194"/>
      <c r="P359" s="194"/>
      <c r="Q359" s="194"/>
      <c r="R359" s="194"/>
      <c r="S359" s="194"/>
      <c r="T359" s="195"/>
      <c r="AT359" s="189" t="s">
        <v>141</v>
      </c>
      <c r="AU359" s="189" t="s">
        <v>83</v>
      </c>
      <c r="AV359" s="13" t="s">
        <v>83</v>
      </c>
      <c r="AW359" s="13" t="s">
        <v>30</v>
      </c>
      <c r="AX359" s="13" t="s">
        <v>74</v>
      </c>
      <c r="AY359" s="189" t="s">
        <v>131</v>
      </c>
    </row>
    <row r="360" spans="1:65" s="14" customFormat="1" ht="10.199999999999999">
      <c r="B360" s="196"/>
      <c r="D360" s="188" t="s">
        <v>141</v>
      </c>
      <c r="E360" s="197" t="s">
        <v>1</v>
      </c>
      <c r="F360" s="198" t="s">
        <v>143</v>
      </c>
      <c r="H360" s="199">
        <v>3185.5949999999998</v>
      </c>
      <c r="I360" s="200"/>
      <c r="L360" s="196"/>
      <c r="M360" s="201"/>
      <c r="N360" s="202"/>
      <c r="O360" s="202"/>
      <c r="P360" s="202"/>
      <c r="Q360" s="202"/>
      <c r="R360" s="202"/>
      <c r="S360" s="202"/>
      <c r="T360" s="203"/>
      <c r="AT360" s="197" t="s">
        <v>141</v>
      </c>
      <c r="AU360" s="197" t="s">
        <v>83</v>
      </c>
      <c r="AV360" s="14" t="s">
        <v>139</v>
      </c>
      <c r="AW360" s="14" t="s">
        <v>30</v>
      </c>
      <c r="AX360" s="14" t="s">
        <v>79</v>
      </c>
      <c r="AY360" s="197" t="s">
        <v>131</v>
      </c>
    </row>
    <row r="361" spans="1:65" s="2" customFormat="1" ht="21.75" customHeight="1">
      <c r="A361" s="32"/>
      <c r="B361" s="140"/>
      <c r="C361" s="174" t="s">
        <v>524</v>
      </c>
      <c r="D361" s="174" t="s">
        <v>134</v>
      </c>
      <c r="E361" s="175" t="s">
        <v>525</v>
      </c>
      <c r="F361" s="176" t="s">
        <v>526</v>
      </c>
      <c r="G361" s="177" t="s">
        <v>154</v>
      </c>
      <c r="H361" s="178">
        <v>353.95499999999998</v>
      </c>
      <c r="I361" s="179"/>
      <c r="J361" s="180">
        <f>ROUND(I361*H361,2)</f>
        <v>0</v>
      </c>
      <c r="K361" s="176" t="s">
        <v>138</v>
      </c>
      <c r="L361" s="33"/>
      <c r="M361" s="181" t="s">
        <v>1</v>
      </c>
      <c r="N361" s="182" t="s">
        <v>39</v>
      </c>
      <c r="O361" s="58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5" t="s">
        <v>139</v>
      </c>
      <c r="AT361" s="185" t="s">
        <v>134</v>
      </c>
      <c r="AU361" s="185" t="s">
        <v>83</v>
      </c>
      <c r="AY361" s="17" t="s">
        <v>131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7" t="s">
        <v>79</v>
      </c>
      <c r="BK361" s="186">
        <f>ROUND(I361*H361,2)</f>
        <v>0</v>
      </c>
      <c r="BL361" s="17" t="s">
        <v>139</v>
      </c>
      <c r="BM361" s="185" t="s">
        <v>527</v>
      </c>
    </row>
    <row r="362" spans="1:65" s="2" customFormat="1" ht="33" customHeight="1">
      <c r="A362" s="32"/>
      <c r="B362" s="140"/>
      <c r="C362" s="174" t="s">
        <v>528</v>
      </c>
      <c r="D362" s="174" t="s">
        <v>134</v>
      </c>
      <c r="E362" s="175" t="s">
        <v>529</v>
      </c>
      <c r="F362" s="176" t="s">
        <v>530</v>
      </c>
      <c r="G362" s="177" t="s">
        <v>154</v>
      </c>
      <c r="H362" s="178">
        <v>24.535</v>
      </c>
      <c r="I362" s="179"/>
      <c r="J362" s="180">
        <f>ROUND(I362*H362,2)</f>
        <v>0</v>
      </c>
      <c r="K362" s="176" t="s">
        <v>138</v>
      </c>
      <c r="L362" s="33"/>
      <c r="M362" s="181" t="s">
        <v>1</v>
      </c>
      <c r="N362" s="182" t="s">
        <v>39</v>
      </c>
      <c r="O362" s="58"/>
      <c r="P362" s="183">
        <f>O362*H362</f>
        <v>0</v>
      </c>
      <c r="Q362" s="183">
        <v>0</v>
      </c>
      <c r="R362" s="183">
        <f>Q362*H362</f>
        <v>0</v>
      </c>
      <c r="S362" s="183">
        <v>0</v>
      </c>
      <c r="T362" s="18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5" t="s">
        <v>139</v>
      </c>
      <c r="AT362" s="185" t="s">
        <v>134</v>
      </c>
      <c r="AU362" s="185" t="s">
        <v>83</v>
      </c>
      <c r="AY362" s="17" t="s">
        <v>131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7" t="s">
        <v>79</v>
      </c>
      <c r="BK362" s="186">
        <f>ROUND(I362*H362,2)</f>
        <v>0</v>
      </c>
      <c r="BL362" s="17" t="s">
        <v>139</v>
      </c>
      <c r="BM362" s="185" t="s">
        <v>531</v>
      </c>
    </row>
    <row r="363" spans="1:65" s="2" customFormat="1" ht="33" customHeight="1">
      <c r="A363" s="32"/>
      <c r="B363" s="140"/>
      <c r="C363" s="174" t="s">
        <v>532</v>
      </c>
      <c r="D363" s="174" t="s">
        <v>134</v>
      </c>
      <c r="E363" s="175" t="s">
        <v>533</v>
      </c>
      <c r="F363" s="176" t="s">
        <v>160</v>
      </c>
      <c r="G363" s="177" t="s">
        <v>154</v>
      </c>
      <c r="H363" s="178">
        <v>153.12</v>
      </c>
      <c r="I363" s="179"/>
      <c r="J363" s="180">
        <f>ROUND(I363*H363,2)</f>
        <v>0</v>
      </c>
      <c r="K363" s="176" t="s">
        <v>138</v>
      </c>
      <c r="L363" s="33"/>
      <c r="M363" s="181" t="s">
        <v>1</v>
      </c>
      <c r="N363" s="182" t="s">
        <v>39</v>
      </c>
      <c r="O363" s="58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5" t="s">
        <v>139</v>
      </c>
      <c r="AT363" s="185" t="s">
        <v>134</v>
      </c>
      <c r="AU363" s="185" t="s">
        <v>83</v>
      </c>
      <c r="AY363" s="17" t="s">
        <v>131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7" t="s">
        <v>79</v>
      </c>
      <c r="BK363" s="186">
        <f>ROUND(I363*H363,2)</f>
        <v>0</v>
      </c>
      <c r="BL363" s="17" t="s">
        <v>139</v>
      </c>
      <c r="BM363" s="185" t="s">
        <v>534</v>
      </c>
    </row>
    <row r="364" spans="1:65" s="2" customFormat="1" ht="33" customHeight="1">
      <c r="A364" s="32"/>
      <c r="B364" s="140"/>
      <c r="C364" s="174" t="s">
        <v>535</v>
      </c>
      <c r="D364" s="174" t="s">
        <v>134</v>
      </c>
      <c r="E364" s="175" t="s">
        <v>536</v>
      </c>
      <c r="F364" s="176" t="s">
        <v>537</v>
      </c>
      <c r="G364" s="177" t="s">
        <v>154</v>
      </c>
      <c r="H364" s="178">
        <v>176.3</v>
      </c>
      <c r="I364" s="179"/>
      <c r="J364" s="180">
        <f>ROUND(I364*H364,2)</f>
        <v>0</v>
      </c>
      <c r="K364" s="176" t="s">
        <v>138</v>
      </c>
      <c r="L364" s="33"/>
      <c r="M364" s="181" t="s">
        <v>1</v>
      </c>
      <c r="N364" s="182" t="s">
        <v>39</v>
      </c>
      <c r="O364" s="58"/>
      <c r="P364" s="183">
        <f>O364*H364</f>
        <v>0</v>
      </c>
      <c r="Q364" s="183">
        <v>0</v>
      </c>
      <c r="R364" s="183">
        <f>Q364*H364</f>
        <v>0</v>
      </c>
      <c r="S364" s="183">
        <v>0</v>
      </c>
      <c r="T364" s="184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5" t="s">
        <v>139</v>
      </c>
      <c r="AT364" s="185" t="s">
        <v>134</v>
      </c>
      <c r="AU364" s="185" t="s">
        <v>83</v>
      </c>
      <c r="AY364" s="17" t="s">
        <v>131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17" t="s">
        <v>79</v>
      </c>
      <c r="BK364" s="186">
        <f>ROUND(I364*H364,2)</f>
        <v>0</v>
      </c>
      <c r="BL364" s="17" t="s">
        <v>139</v>
      </c>
      <c r="BM364" s="185" t="s">
        <v>538</v>
      </c>
    </row>
    <row r="365" spans="1:65" s="12" customFormat="1" ht="22.8" customHeight="1">
      <c r="B365" s="161"/>
      <c r="D365" s="162" t="s">
        <v>73</v>
      </c>
      <c r="E365" s="172" t="s">
        <v>539</v>
      </c>
      <c r="F365" s="172" t="s">
        <v>540</v>
      </c>
      <c r="I365" s="164"/>
      <c r="J365" s="173">
        <f>BK365</f>
        <v>0</v>
      </c>
      <c r="L365" s="161"/>
      <c r="M365" s="166"/>
      <c r="N365" s="167"/>
      <c r="O365" s="167"/>
      <c r="P365" s="168">
        <f>P366</f>
        <v>0</v>
      </c>
      <c r="Q365" s="167"/>
      <c r="R365" s="168">
        <f>R366</f>
        <v>0</v>
      </c>
      <c r="S365" s="167"/>
      <c r="T365" s="169">
        <f>T366</f>
        <v>0</v>
      </c>
      <c r="AR365" s="162" t="s">
        <v>79</v>
      </c>
      <c r="AT365" s="170" t="s">
        <v>73</v>
      </c>
      <c r="AU365" s="170" t="s">
        <v>79</v>
      </c>
      <c r="AY365" s="162" t="s">
        <v>131</v>
      </c>
      <c r="BK365" s="171">
        <f>BK366</f>
        <v>0</v>
      </c>
    </row>
    <row r="366" spans="1:65" s="2" customFormat="1" ht="33" customHeight="1">
      <c r="A366" s="32"/>
      <c r="B366" s="140"/>
      <c r="C366" s="174" t="s">
        <v>541</v>
      </c>
      <c r="D366" s="174" t="s">
        <v>134</v>
      </c>
      <c r="E366" s="175" t="s">
        <v>542</v>
      </c>
      <c r="F366" s="176" t="s">
        <v>543</v>
      </c>
      <c r="G366" s="177" t="s">
        <v>154</v>
      </c>
      <c r="H366" s="178">
        <v>385.65300000000002</v>
      </c>
      <c r="I366" s="179"/>
      <c r="J366" s="180">
        <f>ROUND(I366*H366,2)</f>
        <v>0</v>
      </c>
      <c r="K366" s="176" t="s">
        <v>138</v>
      </c>
      <c r="L366" s="33"/>
      <c r="M366" s="181" t="s">
        <v>1</v>
      </c>
      <c r="N366" s="182" t="s">
        <v>39</v>
      </c>
      <c r="O366" s="58"/>
      <c r="P366" s="183">
        <f>O366*H366</f>
        <v>0</v>
      </c>
      <c r="Q366" s="183">
        <v>0</v>
      </c>
      <c r="R366" s="183">
        <f>Q366*H366</f>
        <v>0</v>
      </c>
      <c r="S366" s="183">
        <v>0</v>
      </c>
      <c r="T366" s="184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5" t="s">
        <v>139</v>
      </c>
      <c r="AT366" s="185" t="s">
        <v>134</v>
      </c>
      <c r="AU366" s="185" t="s">
        <v>83</v>
      </c>
      <c r="AY366" s="17" t="s">
        <v>131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7" t="s">
        <v>79</v>
      </c>
      <c r="BK366" s="186">
        <f>ROUND(I366*H366,2)</f>
        <v>0</v>
      </c>
      <c r="BL366" s="17" t="s">
        <v>139</v>
      </c>
      <c r="BM366" s="185" t="s">
        <v>544</v>
      </c>
    </row>
    <row r="367" spans="1:65" s="12" customFormat="1" ht="25.95" customHeight="1">
      <c r="B367" s="161"/>
      <c r="D367" s="162" t="s">
        <v>73</v>
      </c>
      <c r="E367" s="163" t="s">
        <v>108</v>
      </c>
      <c r="F367" s="163" t="s">
        <v>545</v>
      </c>
      <c r="I367" s="164"/>
      <c r="J367" s="165">
        <f>BK367</f>
        <v>0</v>
      </c>
      <c r="L367" s="161"/>
      <c r="M367" s="166"/>
      <c r="N367" s="167"/>
      <c r="O367" s="167"/>
      <c r="P367" s="168">
        <f>SUM(P368:P370)</f>
        <v>0</v>
      </c>
      <c r="Q367" s="167"/>
      <c r="R367" s="168">
        <f>SUM(R368:R370)</f>
        <v>0</v>
      </c>
      <c r="S367" s="167"/>
      <c r="T367" s="169">
        <f>SUM(T368:T370)</f>
        <v>0</v>
      </c>
      <c r="AR367" s="162" t="s">
        <v>158</v>
      </c>
      <c r="AT367" s="170" t="s">
        <v>73</v>
      </c>
      <c r="AU367" s="170" t="s">
        <v>74</v>
      </c>
      <c r="AY367" s="162" t="s">
        <v>131</v>
      </c>
      <c r="BK367" s="171">
        <f>SUM(BK368:BK370)</f>
        <v>0</v>
      </c>
    </row>
    <row r="368" spans="1:65" s="2" customFormat="1" ht="21.75" customHeight="1">
      <c r="A368" s="32"/>
      <c r="B368" s="140"/>
      <c r="C368" s="174" t="s">
        <v>546</v>
      </c>
      <c r="D368" s="174" t="s">
        <v>134</v>
      </c>
      <c r="E368" s="175" t="s">
        <v>79</v>
      </c>
      <c r="F368" s="176" t="s">
        <v>560</v>
      </c>
      <c r="G368" s="177" t="s">
        <v>547</v>
      </c>
      <c r="H368" s="178">
        <v>1</v>
      </c>
      <c r="I368" s="179"/>
      <c r="J368" s="180">
        <f>ROUND(I368*H368,2)</f>
        <v>0</v>
      </c>
      <c r="K368" s="176" t="s">
        <v>1</v>
      </c>
      <c r="L368" s="33"/>
      <c r="M368" s="181" t="s">
        <v>1</v>
      </c>
      <c r="N368" s="182" t="s">
        <v>39</v>
      </c>
      <c r="O368" s="58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5" t="s">
        <v>139</v>
      </c>
      <c r="AT368" s="185" t="s">
        <v>134</v>
      </c>
      <c r="AU368" s="185" t="s">
        <v>79</v>
      </c>
      <c r="AY368" s="17" t="s">
        <v>131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7" t="s">
        <v>79</v>
      </c>
      <c r="BK368" s="186">
        <f>ROUND(I368*H368,2)</f>
        <v>0</v>
      </c>
      <c r="BL368" s="17" t="s">
        <v>139</v>
      </c>
      <c r="BM368" s="185" t="s">
        <v>548</v>
      </c>
    </row>
    <row r="369" spans="1:65" s="2" customFormat="1" ht="16.5" customHeight="1">
      <c r="A369" s="32"/>
      <c r="B369" s="140"/>
      <c r="C369" s="174" t="s">
        <v>549</v>
      </c>
      <c r="D369" s="174" t="s">
        <v>134</v>
      </c>
      <c r="E369" s="175" t="s">
        <v>83</v>
      </c>
      <c r="F369" s="176" t="s">
        <v>107</v>
      </c>
      <c r="G369" s="177" t="s">
        <v>547</v>
      </c>
      <c r="H369" s="178">
        <v>1</v>
      </c>
      <c r="I369" s="179"/>
      <c r="J369" s="180">
        <f>ROUND(I369*H369,2)</f>
        <v>0</v>
      </c>
      <c r="K369" s="176" t="s">
        <v>1</v>
      </c>
      <c r="L369" s="33"/>
      <c r="M369" s="181" t="s">
        <v>1</v>
      </c>
      <c r="N369" s="182" t="s">
        <v>39</v>
      </c>
      <c r="O369" s="58"/>
      <c r="P369" s="183">
        <f>O369*H369</f>
        <v>0</v>
      </c>
      <c r="Q369" s="183">
        <v>0</v>
      </c>
      <c r="R369" s="183">
        <f>Q369*H369</f>
        <v>0</v>
      </c>
      <c r="S369" s="183">
        <v>0</v>
      </c>
      <c r="T369" s="184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5" t="s">
        <v>139</v>
      </c>
      <c r="AT369" s="185" t="s">
        <v>134</v>
      </c>
      <c r="AU369" s="185" t="s">
        <v>79</v>
      </c>
      <c r="AY369" s="17" t="s">
        <v>131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7" t="s">
        <v>79</v>
      </c>
      <c r="BK369" s="186">
        <f>ROUND(I369*H369,2)</f>
        <v>0</v>
      </c>
      <c r="BL369" s="17" t="s">
        <v>139</v>
      </c>
      <c r="BM369" s="185" t="s">
        <v>550</v>
      </c>
    </row>
    <row r="370" spans="1:65" s="2" customFormat="1" ht="16.5" customHeight="1">
      <c r="A370" s="32"/>
      <c r="B370" s="140"/>
      <c r="C370" s="174" t="s">
        <v>551</v>
      </c>
      <c r="D370" s="174" t="s">
        <v>134</v>
      </c>
      <c r="E370" s="175" t="s">
        <v>147</v>
      </c>
      <c r="F370" s="176" t="s">
        <v>552</v>
      </c>
      <c r="G370" s="177" t="s">
        <v>356</v>
      </c>
      <c r="H370" s="178">
        <v>3</v>
      </c>
      <c r="I370" s="179"/>
      <c r="J370" s="180">
        <f>ROUND(I370*H370,2)</f>
        <v>0</v>
      </c>
      <c r="K370" s="176" t="s">
        <v>1</v>
      </c>
      <c r="L370" s="33"/>
      <c r="M370" s="221" t="s">
        <v>1</v>
      </c>
      <c r="N370" s="222" t="s">
        <v>39</v>
      </c>
      <c r="O370" s="223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5" t="s">
        <v>139</v>
      </c>
      <c r="AT370" s="185" t="s">
        <v>134</v>
      </c>
      <c r="AU370" s="185" t="s">
        <v>79</v>
      </c>
      <c r="AY370" s="17" t="s">
        <v>131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7" t="s">
        <v>79</v>
      </c>
      <c r="BK370" s="186">
        <f>ROUND(I370*H370,2)</f>
        <v>0</v>
      </c>
      <c r="BL370" s="17" t="s">
        <v>139</v>
      </c>
      <c r="BM370" s="185" t="s">
        <v>553</v>
      </c>
    </row>
    <row r="371" spans="1:65" s="2" customFormat="1" ht="6.9" customHeight="1">
      <c r="A371" s="32"/>
      <c r="B371" s="47"/>
      <c r="C371" s="48"/>
      <c r="D371" s="48"/>
      <c r="E371" s="48"/>
      <c r="F371" s="48"/>
      <c r="G371" s="48"/>
      <c r="H371" s="48"/>
      <c r="I371" s="122"/>
      <c r="J371" s="48"/>
      <c r="K371" s="48"/>
      <c r="L371" s="33"/>
      <c r="M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</row>
  </sheetData>
  <autoFilter ref="C135:K370"/>
  <mergeCells count="14">
    <mergeCell ref="D114:F114"/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4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86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5" t="str">
        <f>'Rekapitulace stavby'!K6</f>
        <v>Přechod pro chodce na ul.Čsl.armády</v>
      </c>
      <c r="F7" s="266"/>
      <c r="G7" s="266"/>
      <c r="H7" s="266"/>
      <c r="I7" s="93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5" t="s">
        <v>554</v>
      </c>
      <c r="F9" s="267"/>
      <c r="G9" s="267"/>
      <c r="H9" s="26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3. 8. 2020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8" t="str">
        <f>'Rekapitulace stavby'!E14</f>
        <v>Ing.Ondřej Bojko</v>
      </c>
      <c r="F18" s="229"/>
      <c r="G18" s="229"/>
      <c r="H18" s="229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4" t="s">
        <v>1</v>
      </c>
      <c r="F27" s="234"/>
      <c r="G27" s="234"/>
      <c r="H27" s="234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89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90</v>
      </c>
      <c r="E31" s="32"/>
      <c r="F31" s="32"/>
      <c r="G31" s="32"/>
      <c r="H31" s="32"/>
      <c r="I31" s="96"/>
      <c r="J31" s="103">
        <f>J99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ROUND((SUM(BE99:BE106) + SUM(BE126:BE127)),  2)</f>
        <v>0</v>
      </c>
      <c r="G35" s="32"/>
      <c r="H35" s="32"/>
      <c r="I35" s="109">
        <v>0.21</v>
      </c>
      <c r="J35" s="108">
        <f>ROUND(((SUM(BE99:BE106) + SUM(BE126:BE127))*I35),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ROUND((SUM(BF99:BF106) + SUM(BF126:BF127)),  2)</f>
        <v>0</v>
      </c>
      <c r="G36" s="32"/>
      <c r="H36" s="32"/>
      <c r="I36" s="109">
        <v>0.15</v>
      </c>
      <c r="J36" s="108">
        <f>ROUND(((SUM(BF99:BF106) + SUM(BF126:BF127))*I36),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ROUND((SUM(BG99:BG106) + SUM(BG126:BG127)),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ROUND((SUM(BH99:BH106) + SUM(BH126:BH127)),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ROUND((SUM(BI99:BI106) + SUM(BI126:BI127)),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5" t="str">
        <f>E7</f>
        <v>Přechod pro chodce na ul.Čsl.armády</v>
      </c>
      <c r="F85" s="266"/>
      <c r="G85" s="266"/>
      <c r="H85" s="26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2 - SO 401 Veřejné osvětlení</v>
      </c>
      <c r="F87" s="267"/>
      <c r="G87" s="267"/>
      <c r="H87" s="26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3. 8. 2020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Statutární město Karviná</v>
      </c>
      <c r="G91" s="32"/>
      <c r="H91" s="32"/>
      <c r="I91" s="97" t="s">
        <v>28</v>
      </c>
      <c r="J91" s="30" t="str">
        <f>E21</f>
        <v>HaskoningDHV Czech Republic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Ing.Ondřej Bojko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92</v>
      </c>
      <c r="D94" s="110"/>
      <c r="E94" s="110"/>
      <c r="F94" s="110"/>
      <c r="G94" s="110"/>
      <c r="H94" s="110"/>
      <c r="I94" s="125"/>
      <c r="J94" s="126" t="s">
        <v>93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94</v>
      </c>
      <c r="D96" s="32"/>
      <c r="E96" s="32"/>
      <c r="F96" s="32"/>
      <c r="G96" s="32"/>
      <c r="H96" s="32"/>
      <c r="I96" s="96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65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96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" customHeight="1">
      <c r="A98" s="32"/>
      <c r="B98" s="33"/>
      <c r="C98" s="32"/>
      <c r="D98" s="32"/>
      <c r="E98" s="32"/>
      <c r="F98" s="32"/>
      <c r="G98" s="32"/>
      <c r="H98" s="32"/>
      <c r="I98" s="96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9.25" customHeight="1">
      <c r="A99" s="32"/>
      <c r="B99" s="33"/>
      <c r="C99" s="127" t="s">
        <v>106</v>
      </c>
      <c r="D99" s="32"/>
      <c r="E99" s="32"/>
      <c r="F99" s="32"/>
      <c r="G99" s="32"/>
      <c r="H99" s="32"/>
      <c r="I99" s="96"/>
      <c r="J99" s="138">
        <f>ROUND(J100 + J101 + J102 + J103 + J104 + J105,2)</f>
        <v>0</v>
      </c>
      <c r="K99" s="32"/>
      <c r="L99" s="42"/>
      <c r="N99" s="139" t="s">
        <v>38</v>
      </c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8" customHeight="1">
      <c r="A100" s="32"/>
      <c r="B100" s="140"/>
      <c r="C100" s="96"/>
      <c r="D100" s="269" t="s">
        <v>107</v>
      </c>
      <c r="E100" s="270"/>
      <c r="F100" s="270"/>
      <c r="G100" s="96"/>
      <c r="H100" s="96"/>
      <c r="I100" s="96"/>
      <c r="J100" s="142">
        <v>0</v>
      </c>
      <c r="K100" s="96"/>
      <c r="L100" s="143"/>
      <c r="M100" s="144"/>
      <c r="N100" s="145" t="s">
        <v>39</v>
      </c>
      <c r="O100" s="144"/>
      <c r="P100" s="144"/>
      <c r="Q100" s="144"/>
      <c r="R100" s="144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6" t="s">
        <v>108</v>
      </c>
      <c r="AZ100" s="144"/>
      <c r="BA100" s="144"/>
      <c r="BB100" s="144"/>
      <c r="BC100" s="144"/>
      <c r="BD100" s="144"/>
      <c r="BE100" s="147">
        <f t="shared" ref="BE100:BE105" si="0">IF(N100="základní",J100,0)</f>
        <v>0</v>
      </c>
      <c r="BF100" s="147">
        <f t="shared" ref="BF100:BF105" si="1">IF(N100="snížená",J100,0)</f>
        <v>0</v>
      </c>
      <c r="BG100" s="147">
        <f t="shared" ref="BG100:BG105" si="2">IF(N100="zákl. přenesená",J100,0)</f>
        <v>0</v>
      </c>
      <c r="BH100" s="147">
        <f t="shared" ref="BH100:BH105" si="3">IF(N100="sníž. přenesená",J100,0)</f>
        <v>0</v>
      </c>
      <c r="BI100" s="147">
        <f t="shared" ref="BI100:BI105" si="4">IF(N100="nulová",J100,0)</f>
        <v>0</v>
      </c>
      <c r="BJ100" s="146" t="s">
        <v>79</v>
      </c>
      <c r="BK100" s="144"/>
      <c r="BL100" s="144"/>
      <c r="BM100" s="144"/>
    </row>
    <row r="101" spans="1:65" s="2" customFormat="1" ht="18" customHeight="1">
      <c r="A101" s="32"/>
      <c r="B101" s="140"/>
      <c r="C101" s="96"/>
      <c r="D101" s="269" t="s">
        <v>109</v>
      </c>
      <c r="E101" s="270"/>
      <c r="F101" s="270"/>
      <c r="G101" s="96"/>
      <c r="H101" s="96"/>
      <c r="I101" s="96"/>
      <c r="J101" s="142">
        <v>0</v>
      </c>
      <c r="K101" s="96"/>
      <c r="L101" s="143"/>
      <c r="M101" s="144"/>
      <c r="N101" s="145" t="s">
        <v>39</v>
      </c>
      <c r="O101" s="144"/>
      <c r="P101" s="144"/>
      <c r="Q101" s="144"/>
      <c r="R101" s="144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6" t="s">
        <v>108</v>
      </c>
      <c r="AZ101" s="144"/>
      <c r="BA101" s="144"/>
      <c r="BB101" s="144"/>
      <c r="BC101" s="144"/>
      <c r="BD101" s="144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79</v>
      </c>
      <c r="BK101" s="144"/>
      <c r="BL101" s="144"/>
      <c r="BM101" s="144"/>
    </row>
    <row r="102" spans="1:65" s="2" customFormat="1" ht="18" customHeight="1">
      <c r="A102" s="32"/>
      <c r="B102" s="140"/>
      <c r="C102" s="96"/>
      <c r="D102" s="269" t="s">
        <v>110</v>
      </c>
      <c r="E102" s="270"/>
      <c r="F102" s="270"/>
      <c r="G102" s="96"/>
      <c r="H102" s="96"/>
      <c r="I102" s="96"/>
      <c r="J102" s="142">
        <v>0</v>
      </c>
      <c r="K102" s="96"/>
      <c r="L102" s="143"/>
      <c r="M102" s="144"/>
      <c r="N102" s="145" t="s">
        <v>39</v>
      </c>
      <c r="O102" s="144"/>
      <c r="P102" s="144"/>
      <c r="Q102" s="144"/>
      <c r="R102" s="144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6" t="s">
        <v>108</v>
      </c>
      <c r="AZ102" s="144"/>
      <c r="BA102" s="144"/>
      <c r="BB102" s="144"/>
      <c r="BC102" s="144"/>
      <c r="BD102" s="144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79</v>
      </c>
      <c r="BK102" s="144"/>
      <c r="BL102" s="144"/>
      <c r="BM102" s="144"/>
    </row>
    <row r="103" spans="1:65" s="2" customFormat="1" ht="18" customHeight="1">
      <c r="A103" s="32"/>
      <c r="B103" s="140"/>
      <c r="C103" s="96"/>
      <c r="D103" s="269" t="s">
        <v>111</v>
      </c>
      <c r="E103" s="270"/>
      <c r="F103" s="270"/>
      <c r="G103" s="96"/>
      <c r="H103" s="96"/>
      <c r="I103" s="96"/>
      <c r="J103" s="142">
        <v>0</v>
      </c>
      <c r="K103" s="96"/>
      <c r="L103" s="143"/>
      <c r="M103" s="144"/>
      <c r="N103" s="145" t="s">
        <v>39</v>
      </c>
      <c r="O103" s="144"/>
      <c r="P103" s="144"/>
      <c r="Q103" s="144"/>
      <c r="R103" s="14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6" t="s">
        <v>108</v>
      </c>
      <c r="AZ103" s="144"/>
      <c r="BA103" s="144"/>
      <c r="BB103" s="144"/>
      <c r="BC103" s="144"/>
      <c r="BD103" s="144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79</v>
      </c>
      <c r="BK103" s="144"/>
      <c r="BL103" s="144"/>
      <c r="BM103" s="144"/>
    </row>
    <row r="104" spans="1:65" s="2" customFormat="1" ht="18" customHeight="1">
      <c r="A104" s="32"/>
      <c r="B104" s="140"/>
      <c r="C104" s="96"/>
      <c r="D104" s="269" t="s">
        <v>112</v>
      </c>
      <c r="E104" s="270"/>
      <c r="F104" s="270"/>
      <c r="G104" s="96"/>
      <c r="H104" s="96"/>
      <c r="I104" s="96"/>
      <c r="J104" s="142">
        <v>0</v>
      </c>
      <c r="K104" s="96"/>
      <c r="L104" s="143"/>
      <c r="M104" s="144"/>
      <c r="N104" s="145" t="s">
        <v>39</v>
      </c>
      <c r="O104" s="144"/>
      <c r="P104" s="144"/>
      <c r="Q104" s="144"/>
      <c r="R104" s="14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6" t="s">
        <v>108</v>
      </c>
      <c r="AZ104" s="144"/>
      <c r="BA104" s="144"/>
      <c r="BB104" s="144"/>
      <c r="BC104" s="144"/>
      <c r="BD104" s="144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79</v>
      </c>
      <c r="BK104" s="144"/>
      <c r="BL104" s="144"/>
      <c r="BM104" s="144"/>
    </row>
    <row r="105" spans="1:65" s="2" customFormat="1" ht="18" customHeight="1">
      <c r="A105" s="32"/>
      <c r="B105" s="140"/>
      <c r="C105" s="96"/>
      <c r="D105" s="141" t="s">
        <v>113</v>
      </c>
      <c r="E105" s="96"/>
      <c r="F105" s="96"/>
      <c r="G105" s="96"/>
      <c r="H105" s="96"/>
      <c r="I105" s="96"/>
      <c r="J105" s="142">
        <f>ROUND(J30*T105,2)</f>
        <v>0</v>
      </c>
      <c r="K105" s="96"/>
      <c r="L105" s="143"/>
      <c r="M105" s="144"/>
      <c r="N105" s="145" t="s">
        <v>39</v>
      </c>
      <c r="O105" s="144"/>
      <c r="P105" s="144"/>
      <c r="Q105" s="144"/>
      <c r="R105" s="14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6" t="s">
        <v>114</v>
      </c>
      <c r="AZ105" s="144"/>
      <c r="BA105" s="144"/>
      <c r="BB105" s="144"/>
      <c r="BC105" s="144"/>
      <c r="BD105" s="144"/>
      <c r="BE105" s="147">
        <f t="shared" si="0"/>
        <v>0</v>
      </c>
      <c r="BF105" s="147">
        <f t="shared" si="1"/>
        <v>0</v>
      </c>
      <c r="BG105" s="147">
        <f t="shared" si="2"/>
        <v>0</v>
      </c>
      <c r="BH105" s="147">
        <f t="shared" si="3"/>
        <v>0</v>
      </c>
      <c r="BI105" s="147">
        <f t="shared" si="4"/>
        <v>0</v>
      </c>
      <c r="BJ105" s="146" t="s">
        <v>79</v>
      </c>
      <c r="BK105" s="144"/>
      <c r="BL105" s="144"/>
      <c r="BM105" s="144"/>
    </row>
    <row r="106" spans="1:65" s="2" customFormat="1" ht="10.199999999999999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48" t="s">
        <v>115</v>
      </c>
      <c r="D107" s="110"/>
      <c r="E107" s="110"/>
      <c r="F107" s="110"/>
      <c r="G107" s="110"/>
      <c r="H107" s="110"/>
      <c r="I107" s="125"/>
      <c r="J107" s="149">
        <f>ROUND(J96+J99,2)</f>
        <v>0</v>
      </c>
      <c r="K107" s="11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6.9" customHeight="1">
      <c r="A108" s="32"/>
      <c r="B108" s="47"/>
      <c r="C108" s="48"/>
      <c r="D108" s="48"/>
      <c r="E108" s="48"/>
      <c r="F108" s="48"/>
      <c r="G108" s="48"/>
      <c r="H108" s="48"/>
      <c r="I108" s="122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65" s="2" customFormat="1" ht="6.9" customHeight="1">
      <c r="A112" s="32"/>
      <c r="B112" s="49"/>
      <c r="C112" s="50"/>
      <c r="D112" s="50"/>
      <c r="E112" s="50"/>
      <c r="F112" s="50"/>
      <c r="G112" s="50"/>
      <c r="H112" s="50"/>
      <c r="I112" s="123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" customHeight="1">
      <c r="A113" s="32"/>
      <c r="B113" s="33"/>
      <c r="C113" s="21" t="s">
        <v>116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15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65" t="str">
        <f>E7</f>
        <v>Přechod pro chodce na ul.Čsl.armády</v>
      </c>
      <c r="F116" s="266"/>
      <c r="G116" s="266"/>
      <c r="H116" s="266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87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2"/>
      <c r="D118" s="32"/>
      <c r="E118" s="245" t="str">
        <f>E9</f>
        <v>2 - SO 401 Veřejné osvětlení</v>
      </c>
      <c r="F118" s="267"/>
      <c r="G118" s="267"/>
      <c r="H118" s="267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7" t="s">
        <v>19</v>
      </c>
      <c r="D120" s="32"/>
      <c r="E120" s="32"/>
      <c r="F120" s="25" t="str">
        <f>F12</f>
        <v xml:space="preserve"> </v>
      </c>
      <c r="G120" s="32"/>
      <c r="H120" s="32"/>
      <c r="I120" s="97" t="s">
        <v>21</v>
      </c>
      <c r="J120" s="55" t="str">
        <f>IF(J12="","",J12)</f>
        <v>3. 8. 2020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25.65" customHeight="1">
      <c r="A122" s="32"/>
      <c r="B122" s="33"/>
      <c r="C122" s="27" t="s">
        <v>23</v>
      </c>
      <c r="D122" s="32"/>
      <c r="E122" s="32"/>
      <c r="F122" s="25" t="str">
        <f>E15</f>
        <v>Statutární město Karviná</v>
      </c>
      <c r="G122" s="32"/>
      <c r="H122" s="32"/>
      <c r="I122" s="97" t="s">
        <v>28</v>
      </c>
      <c r="J122" s="30" t="str">
        <f>E21</f>
        <v>HaskoningDHV Czech Republic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5.15" customHeight="1">
      <c r="A123" s="32"/>
      <c r="B123" s="33"/>
      <c r="C123" s="27" t="s">
        <v>27</v>
      </c>
      <c r="D123" s="32"/>
      <c r="E123" s="32"/>
      <c r="F123" s="25" t="str">
        <f>IF(E18="","",E18)</f>
        <v>Ing.Ondřej Bojko</v>
      </c>
      <c r="G123" s="32"/>
      <c r="H123" s="32"/>
      <c r="I123" s="97" t="s">
        <v>31</v>
      </c>
      <c r="J123" s="30" t="str">
        <f>E24</f>
        <v>Pflegrová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11" customFormat="1" ht="29.25" customHeight="1">
      <c r="A125" s="150"/>
      <c r="B125" s="151"/>
      <c r="C125" s="152" t="s">
        <v>117</v>
      </c>
      <c r="D125" s="153" t="s">
        <v>59</v>
      </c>
      <c r="E125" s="153" t="s">
        <v>55</v>
      </c>
      <c r="F125" s="153" t="s">
        <v>56</v>
      </c>
      <c r="G125" s="153" t="s">
        <v>118</v>
      </c>
      <c r="H125" s="153" t="s">
        <v>119</v>
      </c>
      <c r="I125" s="154" t="s">
        <v>120</v>
      </c>
      <c r="J125" s="153" t="s">
        <v>93</v>
      </c>
      <c r="K125" s="155" t="s">
        <v>121</v>
      </c>
      <c r="L125" s="156"/>
      <c r="M125" s="62" t="s">
        <v>1</v>
      </c>
      <c r="N125" s="63" t="s">
        <v>38</v>
      </c>
      <c r="O125" s="63" t="s">
        <v>122</v>
      </c>
      <c r="P125" s="63" t="s">
        <v>123</v>
      </c>
      <c r="Q125" s="63" t="s">
        <v>124</v>
      </c>
      <c r="R125" s="63" t="s">
        <v>125</v>
      </c>
      <c r="S125" s="63" t="s">
        <v>126</v>
      </c>
      <c r="T125" s="64" t="s">
        <v>127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</row>
    <row r="126" spans="1:65" s="2" customFormat="1" ht="22.8" customHeight="1">
      <c r="A126" s="32"/>
      <c r="B126" s="33"/>
      <c r="C126" s="69" t="s">
        <v>128</v>
      </c>
      <c r="D126" s="32"/>
      <c r="E126" s="32"/>
      <c r="F126" s="32"/>
      <c r="G126" s="32"/>
      <c r="H126" s="32"/>
      <c r="I126" s="96"/>
      <c r="J126" s="157">
        <f>BK126</f>
        <v>0</v>
      </c>
      <c r="K126" s="32"/>
      <c r="L126" s="33"/>
      <c r="M126" s="65"/>
      <c r="N126" s="56"/>
      <c r="O126" s="66"/>
      <c r="P126" s="158">
        <f>P127</f>
        <v>0</v>
      </c>
      <c r="Q126" s="66"/>
      <c r="R126" s="158">
        <f>R127</f>
        <v>0</v>
      </c>
      <c r="S126" s="66"/>
      <c r="T126" s="159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73</v>
      </c>
      <c r="AU126" s="17" t="s">
        <v>95</v>
      </c>
      <c r="BK126" s="160">
        <f>BK127</f>
        <v>0</v>
      </c>
    </row>
    <row r="127" spans="1:65" s="2" customFormat="1" ht="16.5" customHeight="1">
      <c r="A127" s="32"/>
      <c r="B127" s="140"/>
      <c r="C127" s="174" t="s">
        <v>79</v>
      </c>
      <c r="D127" s="174" t="s">
        <v>134</v>
      </c>
      <c r="E127" s="175" t="s">
        <v>79</v>
      </c>
      <c r="F127" s="176" t="s">
        <v>84</v>
      </c>
      <c r="G127" s="177" t="s">
        <v>547</v>
      </c>
      <c r="H127" s="178">
        <v>1</v>
      </c>
      <c r="I127" s="179"/>
      <c r="J127" s="180">
        <f>ROUND(I127*H127,2)</f>
        <v>0</v>
      </c>
      <c r="K127" s="176" t="s">
        <v>1</v>
      </c>
      <c r="L127" s="33"/>
      <c r="M127" s="221" t="s">
        <v>1</v>
      </c>
      <c r="N127" s="222" t="s">
        <v>39</v>
      </c>
      <c r="O127" s="223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5" t="s">
        <v>139</v>
      </c>
      <c r="AT127" s="185" t="s">
        <v>134</v>
      </c>
      <c r="AU127" s="185" t="s">
        <v>74</v>
      </c>
      <c r="AY127" s="17" t="s">
        <v>131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7" t="s">
        <v>79</v>
      </c>
      <c r="BK127" s="186">
        <f>ROUND(I127*H127,2)</f>
        <v>0</v>
      </c>
      <c r="BL127" s="17" t="s">
        <v>139</v>
      </c>
      <c r="BM127" s="185" t="s">
        <v>555</v>
      </c>
    </row>
    <row r="128" spans="1:65" s="2" customFormat="1" ht="6.9" customHeight="1">
      <c r="A128" s="32"/>
      <c r="B128" s="47"/>
      <c r="C128" s="48"/>
      <c r="D128" s="48"/>
      <c r="E128" s="48"/>
      <c r="F128" s="48"/>
      <c r="G128" s="48"/>
      <c r="H128" s="48"/>
      <c r="I128" s="122"/>
      <c r="J128" s="48"/>
      <c r="K128" s="48"/>
      <c r="L128" s="33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autoFilter ref="C125:K127"/>
  <mergeCells count="14">
    <mergeCell ref="D104:F104"/>
    <mergeCell ref="E116:H116"/>
    <mergeCell ref="E118:H118"/>
    <mergeCell ref="L2:V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SO 101 Místní komunikace</vt:lpstr>
      <vt:lpstr>2 - SO 401 Veřejné osvětlení</vt:lpstr>
      <vt:lpstr>'1 - SO 101 Místní komunikace'!Názvy_tisku</vt:lpstr>
      <vt:lpstr>'2 - SO 401 Veřejné osvětlení'!Názvy_tisku</vt:lpstr>
      <vt:lpstr>'Rekapitulace stavby'!Názvy_tisku</vt:lpstr>
      <vt:lpstr>'1 - SO 101 Místní komunikace'!Oblast_tisku</vt:lpstr>
      <vt:lpstr>'2 - SO 401 Veřejné osvětlení'!Oblast_tisku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2020-08-19T08:15:37Z</dcterms:created>
  <dcterms:modified xsi:type="dcterms:W3CDTF">2020-08-19T08:25:15Z</dcterms:modified>
</cp:coreProperties>
</file>